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0335" windowHeight="10995" activeTab="0"/>
  </bookViews>
  <sheets>
    <sheet name="业务收入排名" sheetId="1" r:id="rId1"/>
  </sheets>
  <definedNames>
    <definedName name="_xlnm.Print_Titles" localSheetId="0">'业务收入排名'!$3:$4</definedName>
  </definedNames>
  <calcPr fullCalcOnLoad="1"/>
</workbook>
</file>

<file path=xl/sharedStrings.xml><?xml version="1.0" encoding="utf-8"?>
<sst xmlns="http://schemas.openxmlformats.org/spreadsheetml/2006/main" count="56" uniqueCount="39">
  <si>
    <t>附件：</t>
  </si>
  <si>
    <t>业务收入排名</t>
  </si>
  <si>
    <t>从业人员人数（人）</t>
  </si>
  <si>
    <t>资产评估师</t>
  </si>
  <si>
    <t>其他从业人员</t>
  </si>
  <si>
    <t>资产评估
业务收入</t>
  </si>
  <si>
    <t>合计</t>
  </si>
  <si>
    <t>合计</t>
  </si>
  <si>
    <t>分支机构数量（家）</t>
  </si>
  <si>
    <t>湖南中勤资产评估有限公司</t>
  </si>
  <si>
    <t>无</t>
  </si>
  <si>
    <t>其他收入</t>
  </si>
  <si>
    <t>其他评估
业务收入</t>
  </si>
  <si>
    <t>业务收入（人民币万元）</t>
  </si>
  <si>
    <t>资产评估机构名称</t>
  </si>
  <si>
    <t>湖南新融达房地产土地资产评估有限公司</t>
  </si>
  <si>
    <t>开元资产评估有限公司湖南分公司</t>
  </si>
  <si>
    <t>湖南中天华资产评估有限公司</t>
  </si>
  <si>
    <t>国众联资产评估土地房地产估价有限公司湖南分公司</t>
  </si>
  <si>
    <t>湖南恒立资产评估有限公司</t>
  </si>
  <si>
    <t>湖南长城资产评估有限公司</t>
  </si>
  <si>
    <t>沃克森(北京)国际资产评估有限公司湖南分公司</t>
  </si>
  <si>
    <t>中联资产评估集团湖南华信有限公司</t>
  </si>
  <si>
    <t>湖南恒业腾飞房地产土地资产评估有限公司</t>
  </si>
  <si>
    <t>湖南求是土地房地产评估有限公司</t>
  </si>
  <si>
    <t>湖南湘融资产评估有限公司</t>
  </si>
  <si>
    <t>湖南佳诚资产评估事务所（普通合伙）</t>
  </si>
  <si>
    <t>湖南艾普瑞资产评估有限公司</t>
  </si>
  <si>
    <t>湖南德源资产评估有限责任公司</t>
  </si>
  <si>
    <t>2017年1月至2019年12月底受到的处罚、惩戒情况</t>
  </si>
  <si>
    <t>湖南湘信房地产估价有限公司</t>
  </si>
  <si>
    <t>湖南恒基资产评估有限公司</t>
  </si>
  <si>
    <t>湖南鹏程资产房地产评估有限公司</t>
  </si>
  <si>
    <t>北京中企华资产评估有限责任公司湖南分公司</t>
  </si>
  <si>
    <t>2019年度湖南省资产评估机构业务收入前20家信息（公示稿）</t>
  </si>
  <si>
    <t>2017年：资产评估师唐闪锋、王伟受到湖南省资产评估协会训诫</t>
  </si>
  <si>
    <t>2017年：评估机构受到湖南省资产评估协会通报批评</t>
  </si>
  <si>
    <r>
      <t>注：1、业务收入是指2019年度业务收入；
   2、从业人员人数是指2019年12月31日人数；
   3</t>
    </r>
    <r>
      <rPr>
        <sz val="10"/>
        <rFont val="宋体"/>
        <family val="0"/>
      </rPr>
      <t>、分支机构数量是指2019年12月31日家数。</t>
    </r>
  </si>
  <si>
    <t>中瑞世联资产评估集团有限公司湖南分公司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</si>
</sst>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\-#,##0.00;;"/>
    <numFmt numFmtId="185" formatCode="#,##0.00_ "/>
    <numFmt numFmtId="186" formatCode="#,##0.00_);[Red]\(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 vertical="center" wrapText="1"/>
    </xf>
    <xf numFmtId="0" fontId="40" fillId="0" borderId="0" xfId="51" applyFont="1" applyAlignment="1">
      <alignment horizontal="left" vertical="center" wrapText="1"/>
      <protection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0" fillId="0" borderId="0" xfId="51" applyFont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185" fontId="40" fillId="0" borderId="10" xfId="51" applyNumberFormat="1" applyFont="1" applyFill="1" applyBorder="1" applyAlignment="1">
      <alignment horizontal="center" vertical="center" wrapText="1"/>
      <protection/>
    </xf>
    <xf numFmtId="0" fontId="40" fillId="0" borderId="10" xfId="51" applyFont="1" applyBorder="1" applyAlignment="1">
      <alignment horizontal="center" vertical="center" wrapText="1"/>
      <protection/>
    </xf>
    <xf numFmtId="186" fontId="40" fillId="0" borderId="10" xfId="5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33" borderId="10" xfId="15" applyFont="1" applyFill="1" applyBorder="1" applyAlignment="1">
      <alignment horizontal="left" vertical="center" wrapText="1"/>
      <protection/>
    </xf>
    <xf numFmtId="49" fontId="40" fillId="33" borderId="10" xfId="15" applyNumberFormat="1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186" fontId="40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0" fillId="0" borderId="10" xfId="51" applyFont="1" applyBorder="1" applyAlignment="1">
      <alignment horizontal="left" vertical="center" wrapText="1"/>
      <protection/>
    </xf>
    <xf numFmtId="185" fontId="40" fillId="0" borderId="10" xfId="51" applyNumberFormat="1" applyFont="1" applyFill="1" applyBorder="1" applyAlignment="1">
      <alignment horizontal="center" vertical="center" wrapText="1"/>
      <protection/>
    </xf>
    <xf numFmtId="186" fontId="40" fillId="0" borderId="10" xfId="0" applyNumberFormat="1" applyFont="1" applyFill="1" applyBorder="1" applyAlignment="1">
      <alignment horizontal="center" vertical="center"/>
    </xf>
    <xf numFmtId="49" fontId="40" fillId="0" borderId="10" xfId="15" applyNumberFormat="1" applyFont="1" applyFill="1" applyBorder="1" applyAlignment="1" applyProtection="1">
      <alignment horizontal="left" vertical="center" wrapText="1"/>
      <protection locked="0"/>
    </xf>
    <xf numFmtId="0" fontId="40" fillId="0" borderId="10" xfId="51" applyFont="1" applyFill="1" applyBorder="1" applyAlignment="1">
      <alignment horizontal="center" vertical="center" wrapText="1"/>
      <protection/>
    </xf>
    <xf numFmtId="0" fontId="40" fillId="0" borderId="10" xfId="51" applyFont="1" applyFill="1" applyBorder="1" applyAlignment="1">
      <alignment horizontal="left" vertical="center" wrapText="1"/>
      <protection/>
    </xf>
    <xf numFmtId="0" fontId="40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8">
    <cellStyle name="Normal" xfId="0"/>
    <cellStyle name="?鹎%U龡&amp;H?_x0008__x001C__x001C_?_x0007__x0001__x0001_ 2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Q19" sqref="Q19"/>
    </sheetView>
  </sheetViews>
  <sheetFormatPr defaultColWidth="6.875" defaultRowHeight="14.25"/>
  <cols>
    <col min="1" max="1" width="40.125" style="2" customWidth="1"/>
    <col min="2" max="2" width="4.75390625" style="2" customWidth="1"/>
    <col min="3" max="3" width="11.625" style="5" customWidth="1"/>
    <col min="4" max="4" width="10.625" style="5" customWidth="1"/>
    <col min="5" max="5" width="10.00390625" style="5" customWidth="1"/>
    <col min="6" max="6" width="9.125" style="5" customWidth="1"/>
    <col min="7" max="7" width="5.50390625" style="5" customWidth="1"/>
    <col min="8" max="8" width="6.00390625" style="5" customWidth="1"/>
    <col min="9" max="9" width="7.00390625" style="5" customWidth="1"/>
    <col min="10" max="10" width="8.50390625" style="5" customWidth="1"/>
    <col min="11" max="11" width="16.625" style="5" customWidth="1"/>
    <col min="12" max="253" width="6.875" style="1" customWidth="1"/>
    <col min="254" max="16384" width="6.875" style="1" customWidth="1"/>
  </cols>
  <sheetData>
    <row r="1" spans="1:2" ht="22.5" customHeight="1">
      <c r="A1" s="16" t="s">
        <v>0</v>
      </c>
      <c r="B1" s="3"/>
    </row>
    <row r="2" spans="1:11" ht="33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4" customFormat="1" ht="31.5" customHeight="1">
      <c r="A3" s="25" t="s">
        <v>14</v>
      </c>
      <c r="B3" s="25" t="s">
        <v>1</v>
      </c>
      <c r="C3" s="25" t="s">
        <v>13</v>
      </c>
      <c r="D3" s="25"/>
      <c r="E3" s="25"/>
      <c r="F3" s="25"/>
      <c r="G3" s="26" t="s">
        <v>2</v>
      </c>
      <c r="H3" s="26"/>
      <c r="I3" s="26"/>
      <c r="J3" s="25" t="s">
        <v>8</v>
      </c>
      <c r="K3" s="25" t="s">
        <v>29</v>
      </c>
    </row>
    <row r="4" spans="1:11" s="4" customFormat="1" ht="31.5" customHeight="1">
      <c r="A4" s="25"/>
      <c r="B4" s="25"/>
      <c r="C4" s="11" t="s">
        <v>6</v>
      </c>
      <c r="D4" s="11" t="s">
        <v>5</v>
      </c>
      <c r="E4" s="14" t="s">
        <v>12</v>
      </c>
      <c r="F4" s="11" t="s">
        <v>11</v>
      </c>
      <c r="G4" s="11" t="s">
        <v>7</v>
      </c>
      <c r="H4" s="10" t="s">
        <v>3</v>
      </c>
      <c r="I4" s="10" t="s">
        <v>4</v>
      </c>
      <c r="J4" s="25"/>
      <c r="K4" s="25"/>
    </row>
    <row r="5" spans="1:11" ht="27.75" customHeight="1">
      <c r="A5" s="12" t="s">
        <v>15</v>
      </c>
      <c r="B5" s="6">
        <v>1</v>
      </c>
      <c r="C5" s="7">
        <f>ROUND(29825763.2/10000,2)</f>
        <v>2982.58</v>
      </c>
      <c r="D5" s="18">
        <v>1023.85</v>
      </c>
      <c r="E5" s="19">
        <v>1958.73</v>
      </c>
      <c r="F5" s="18">
        <v>0</v>
      </c>
      <c r="G5" s="8">
        <f>H5+I5</f>
        <v>61</v>
      </c>
      <c r="H5" s="8">
        <v>11</v>
      </c>
      <c r="I5" s="8">
        <v>50</v>
      </c>
      <c r="J5" s="8">
        <v>0</v>
      </c>
      <c r="K5" s="8" t="s">
        <v>10</v>
      </c>
    </row>
    <row r="6" spans="1:11" ht="27.75" customHeight="1">
      <c r="A6" s="13" t="s">
        <v>9</v>
      </c>
      <c r="B6" s="6">
        <v>2</v>
      </c>
      <c r="C6" s="7">
        <f>ROUND(22587184.32/10000,2)</f>
        <v>2258.72</v>
      </c>
      <c r="D6" s="7">
        <f>ROUND(22587184.32/10000,2)</f>
        <v>2258.72</v>
      </c>
      <c r="E6" s="9">
        <v>0</v>
      </c>
      <c r="F6" s="9">
        <v>0</v>
      </c>
      <c r="G6" s="8">
        <f aca="true" t="shared" si="0" ref="G6:G23">H6+I6</f>
        <v>17</v>
      </c>
      <c r="H6" s="8">
        <v>12</v>
      </c>
      <c r="I6" s="8">
        <v>5</v>
      </c>
      <c r="J6" s="8">
        <v>0</v>
      </c>
      <c r="K6" s="8" t="s">
        <v>10</v>
      </c>
    </row>
    <row r="7" spans="1:11" ht="27.75" customHeight="1">
      <c r="A7" s="13" t="s">
        <v>21</v>
      </c>
      <c r="B7" s="6">
        <v>3</v>
      </c>
      <c r="C7" s="7">
        <f>ROUND(19643348.24/10000,2)</f>
        <v>1964.33</v>
      </c>
      <c r="D7" s="7">
        <f>ROUND(19643348.24/10000,2)</f>
        <v>1964.33</v>
      </c>
      <c r="E7" s="9">
        <v>0</v>
      </c>
      <c r="F7" s="9">
        <v>0</v>
      </c>
      <c r="G7" s="8">
        <f t="shared" si="0"/>
        <v>34</v>
      </c>
      <c r="H7" s="8">
        <v>12</v>
      </c>
      <c r="I7" s="8">
        <v>22</v>
      </c>
      <c r="J7" s="8">
        <v>0</v>
      </c>
      <c r="K7" s="8" t="s">
        <v>10</v>
      </c>
    </row>
    <row r="8" spans="1:11" ht="27.75" customHeight="1">
      <c r="A8" s="13" t="s">
        <v>17</v>
      </c>
      <c r="B8" s="6">
        <v>4</v>
      </c>
      <c r="C8" s="7">
        <f>ROUND(18484604.46/10000,2)</f>
        <v>1848.46</v>
      </c>
      <c r="D8" s="7">
        <f>ROUND(18484604.46/10000,2)</f>
        <v>1848.46</v>
      </c>
      <c r="E8" s="15">
        <v>0</v>
      </c>
      <c r="F8" s="9">
        <v>0</v>
      </c>
      <c r="G8" s="8">
        <f t="shared" si="0"/>
        <v>30</v>
      </c>
      <c r="H8" s="8">
        <v>19</v>
      </c>
      <c r="I8" s="8">
        <v>11</v>
      </c>
      <c r="J8" s="8">
        <v>0</v>
      </c>
      <c r="K8" s="8" t="s">
        <v>10</v>
      </c>
    </row>
    <row r="9" spans="1:11" ht="27.75" customHeight="1">
      <c r="A9" s="13" t="s">
        <v>16</v>
      </c>
      <c r="B9" s="6">
        <v>5</v>
      </c>
      <c r="C9" s="7">
        <f>ROUND(16820140.61/10000,2)</f>
        <v>1682.01</v>
      </c>
      <c r="D9" s="7">
        <f>ROUND(16820140.61/10000,2)</f>
        <v>1682.01</v>
      </c>
      <c r="E9" s="9">
        <v>0</v>
      </c>
      <c r="F9" s="9">
        <v>0</v>
      </c>
      <c r="G9" s="8">
        <f t="shared" si="0"/>
        <v>49</v>
      </c>
      <c r="H9" s="8">
        <v>30</v>
      </c>
      <c r="I9" s="8">
        <v>19</v>
      </c>
      <c r="J9" s="8">
        <v>0</v>
      </c>
      <c r="K9" s="8" t="s">
        <v>10</v>
      </c>
    </row>
    <row r="10" spans="1:11" ht="53.25" customHeight="1">
      <c r="A10" s="13" t="s">
        <v>22</v>
      </c>
      <c r="B10" s="6">
        <v>6</v>
      </c>
      <c r="C10" s="7">
        <f>ROUND(15175716.61/10000,2)</f>
        <v>1517.57</v>
      </c>
      <c r="D10" s="7">
        <f>ROUND(15175716.61/10000,2)</f>
        <v>1517.57</v>
      </c>
      <c r="E10" s="9">
        <v>0</v>
      </c>
      <c r="F10" s="9">
        <v>0</v>
      </c>
      <c r="G10" s="8">
        <f t="shared" si="0"/>
        <v>23</v>
      </c>
      <c r="H10" s="8">
        <v>16</v>
      </c>
      <c r="I10" s="8">
        <v>7</v>
      </c>
      <c r="J10" s="8">
        <v>0</v>
      </c>
      <c r="K10" s="17" t="s">
        <v>35</v>
      </c>
    </row>
    <row r="11" spans="1:11" ht="27.75" customHeight="1">
      <c r="A11" s="12" t="s">
        <v>23</v>
      </c>
      <c r="B11" s="6">
        <v>7</v>
      </c>
      <c r="C11" s="7">
        <f>ROUND(15093379.55/10000,2)</f>
        <v>1509.34</v>
      </c>
      <c r="D11" s="7">
        <f>ROUND(3169609.71/10000,2)</f>
        <v>316.96</v>
      </c>
      <c r="E11" s="7">
        <v>1051.51</v>
      </c>
      <c r="F11" s="9">
        <v>140.87</v>
      </c>
      <c r="G11" s="8">
        <f t="shared" si="0"/>
        <v>46</v>
      </c>
      <c r="H11" s="8">
        <v>8</v>
      </c>
      <c r="I11" s="8">
        <v>38</v>
      </c>
      <c r="J11" s="8">
        <v>0</v>
      </c>
      <c r="K11" s="8" t="s">
        <v>10</v>
      </c>
    </row>
    <row r="12" spans="1:11" ht="27.75" customHeight="1">
      <c r="A12" s="13" t="s">
        <v>30</v>
      </c>
      <c r="B12" s="6">
        <v>8</v>
      </c>
      <c r="C12" s="7">
        <f>ROUND(13549710.76/10000,2)</f>
        <v>1354.97</v>
      </c>
      <c r="D12" s="7">
        <f>ROUND(11899710.76/10000,2)</f>
        <v>1189.97</v>
      </c>
      <c r="E12" s="7">
        <f>ROUND(1650000/10000,2)</f>
        <v>165</v>
      </c>
      <c r="F12" s="9">
        <v>0</v>
      </c>
      <c r="G12" s="8">
        <f t="shared" si="0"/>
        <v>26</v>
      </c>
      <c r="H12" s="8">
        <v>5</v>
      </c>
      <c r="I12" s="8">
        <v>21</v>
      </c>
      <c r="J12" s="8">
        <v>0</v>
      </c>
      <c r="K12" s="8" t="s">
        <v>10</v>
      </c>
    </row>
    <row r="13" spans="1:11" ht="27.75" customHeight="1">
      <c r="A13" s="13" t="s">
        <v>18</v>
      </c>
      <c r="B13" s="6">
        <v>9</v>
      </c>
      <c r="C13" s="7">
        <f>ROUND(10486406.44/10000,2)</f>
        <v>1048.64</v>
      </c>
      <c r="D13" s="7">
        <v>348.65</v>
      </c>
      <c r="E13" s="7">
        <v>699.99</v>
      </c>
      <c r="F13" s="15">
        <v>0</v>
      </c>
      <c r="G13" s="8">
        <f t="shared" si="0"/>
        <v>28</v>
      </c>
      <c r="H13" s="8">
        <v>3</v>
      </c>
      <c r="I13" s="8">
        <v>25</v>
      </c>
      <c r="J13" s="8">
        <v>0</v>
      </c>
      <c r="K13" s="8" t="s">
        <v>10</v>
      </c>
    </row>
    <row r="14" spans="1:11" ht="27.75" customHeight="1">
      <c r="A14" s="13" t="s">
        <v>31</v>
      </c>
      <c r="B14" s="6">
        <v>10</v>
      </c>
      <c r="C14" s="7">
        <f>ROUND(10156242.19/10000,2)</f>
        <v>1015.62</v>
      </c>
      <c r="D14" s="7">
        <f>ROUND(10156242.19/10000,2)</f>
        <v>1015.62</v>
      </c>
      <c r="E14" s="9">
        <v>0</v>
      </c>
      <c r="F14" s="9">
        <v>0</v>
      </c>
      <c r="G14" s="8">
        <f t="shared" si="0"/>
        <v>31</v>
      </c>
      <c r="H14" s="8">
        <v>19</v>
      </c>
      <c r="I14" s="8">
        <v>12</v>
      </c>
      <c r="J14" s="8">
        <v>0</v>
      </c>
      <c r="K14" s="8" t="s">
        <v>10</v>
      </c>
    </row>
    <row r="15" spans="1:11" ht="27.75" customHeight="1">
      <c r="A15" s="13" t="s">
        <v>19</v>
      </c>
      <c r="B15" s="6">
        <v>11</v>
      </c>
      <c r="C15" s="7">
        <f>ROUND(8144363.55/10000,2)</f>
        <v>814.44</v>
      </c>
      <c r="D15" s="7">
        <f>ROUND(8144363.55/10000,2)</f>
        <v>814.44</v>
      </c>
      <c r="E15" s="9">
        <v>0</v>
      </c>
      <c r="F15" s="9">
        <v>0</v>
      </c>
      <c r="G15" s="8">
        <f t="shared" si="0"/>
        <v>18</v>
      </c>
      <c r="H15" s="8">
        <v>13</v>
      </c>
      <c r="I15" s="8">
        <v>5</v>
      </c>
      <c r="J15" s="8">
        <v>0</v>
      </c>
      <c r="K15" s="8" t="s">
        <v>10</v>
      </c>
    </row>
    <row r="16" spans="1:11" ht="27.75" customHeight="1">
      <c r="A16" s="13" t="s">
        <v>32</v>
      </c>
      <c r="B16" s="6">
        <v>12</v>
      </c>
      <c r="C16" s="7">
        <f>ROUND(7976275.07/10000,2)</f>
        <v>797.63</v>
      </c>
      <c r="D16" s="7">
        <f>ROUND(7976275.07/10000,2)</f>
        <v>797.63</v>
      </c>
      <c r="E16" s="9">
        <v>0</v>
      </c>
      <c r="F16" s="9">
        <v>0</v>
      </c>
      <c r="G16" s="8">
        <f t="shared" si="0"/>
        <v>30</v>
      </c>
      <c r="H16" s="8">
        <v>14</v>
      </c>
      <c r="I16" s="8">
        <v>16</v>
      </c>
      <c r="J16" s="21">
        <v>1</v>
      </c>
      <c r="K16" s="8" t="s">
        <v>10</v>
      </c>
    </row>
    <row r="17" spans="1:11" ht="27.75" customHeight="1">
      <c r="A17" s="12" t="s">
        <v>24</v>
      </c>
      <c r="B17" s="6">
        <v>13</v>
      </c>
      <c r="C17" s="7">
        <f>ROUND(7315468.17/10000,2)</f>
        <v>731.55</v>
      </c>
      <c r="D17" s="7">
        <f>ROUND(7315468.17/10000,2)</f>
        <v>731.55</v>
      </c>
      <c r="E17" s="9">
        <v>0</v>
      </c>
      <c r="F17" s="9">
        <v>0</v>
      </c>
      <c r="G17" s="8">
        <f t="shared" si="0"/>
        <v>9</v>
      </c>
      <c r="H17" s="8">
        <v>4</v>
      </c>
      <c r="I17" s="8">
        <v>5</v>
      </c>
      <c r="J17" s="8">
        <v>0</v>
      </c>
      <c r="K17" s="8" t="s">
        <v>10</v>
      </c>
    </row>
    <row r="18" spans="1:11" ht="27.75" customHeight="1">
      <c r="A18" s="20" t="s">
        <v>38</v>
      </c>
      <c r="B18" s="6">
        <v>14</v>
      </c>
      <c r="C18" s="7">
        <f>ROUND(5872191.71/10000,2)</f>
        <v>587.22</v>
      </c>
      <c r="D18" s="7">
        <f>ROUND(5739172.84/10000,2)</f>
        <v>573.92</v>
      </c>
      <c r="E18" s="7">
        <f>ROUND(133018.87/10000,2)</f>
        <v>13.3</v>
      </c>
      <c r="F18" s="9">
        <v>0</v>
      </c>
      <c r="G18" s="8">
        <f t="shared" si="0"/>
        <v>14</v>
      </c>
      <c r="H18" s="8">
        <v>7</v>
      </c>
      <c r="I18" s="8">
        <v>7</v>
      </c>
      <c r="J18" s="8">
        <v>0</v>
      </c>
      <c r="K18" s="8" t="s">
        <v>10</v>
      </c>
    </row>
    <row r="19" spans="1:11" ht="48.75" customHeight="1">
      <c r="A19" s="13" t="s">
        <v>20</v>
      </c>
      <c r="B19" s="6">
        <v>15</v>
      </c>
      <c r="C19" s="7">
        <f>ROUND(5766531.17/10000,2)</f>
        <v>576.65</v>
      </c>
      <c r="D19" s="7">
        <f>ROUND(5728667.09/10000,2)</f>
        <v>572.87</v>
      </c>
      <c r="E19" s="7">
        <f>C19-D19</f>
        <v>3.7799999999999727</v>
      </c>
      <c r="F19" s="9">
        <v>0</v>
      </c>
      <c r="G19" s="8">
        <f t="shared" si="0"/>
        <v>18</v>
      </c>
      <c r="H19" s="8">
        <v>9</v>
      </c>
      <c r="I19" s="8">
        <v>9</v>
      </c>
      <c r="J19" s="8">
        <v>0</v>
      </c>
      <c r="K19" s="22" t="s">
        <v>36</v>
      </c>
    </row>
    <row r="20" spans="1:11" ht="27.75" customHeight="1">
      <c r="A20" s="13" t="s">
        <v>25</v>
      </c>
      <c r="B20" s="6">
        <v>16</v>
      </c>
      <c r="C20" s="7">
        <f>ROUND(5709091.23/10000,2)</f>
        <v>570.91</v>
      </c>
      <c r="D20" s="7">
        <f>ROUND(3044232.07/10000,2)</f>
        <v>304.42</v>
      </c>
      <c r="E20" s="7">
        <f>ROUND(2664859.16/10000,2)</f>
        <v>266.49</v>
      </c>
      <c r="F20" s="9">
        <v>0</v>
      </c>
      <c r="G20" s="8">
        <f>H20+I20</f>
        <v>30</v>
      </c>
      <c r="H20" s="8">
        <v>14</v>
      </c>
      <c r="I20" s="8">
        <v>16</v>
      </c>
      <c r="J20" s="8">
        <v>0</v>
      </c>
      <c r="K20" s="8" t="s">
        <v>10</v>
      </c>
    </row>
    <row r="21" spans="1:11" ht="27.75" customHeight="1">
      <c r="A21" s="13" t="s">
        <v>26</v>
      </c>
      <c r="B21" s="6">
        <v>17</v>
      </c>
      <c r="C21" s="7">
        <f>ROUND(5570178.28/10000,2)</f>
        <v>557.02</v>
      </c>
      <c r="D21" s="7">
        <f>ROUND(5570178.28/10000,2)</f>
        <v>557.02</v>
      </c>
      <c r="E21" s="9">
        <v>0</v>
      </c>
      <c r="F21" s="9">
        <v>0</v>
      </c>
      <c r="G21" s="8">
        <f t="shared" si="0"/>
        <v>10</v>
      </c>
      <c r="H21" s="8">
        <v>5</v>
      </c>
      <c r="I21" s="8">
        <v>5</v>
      </c>
      <c r="J21" s="8">
        <v>0</v>
      </c>
      <c r="K21" s="8" t="s">
        <v>10</v>
      </c>
    </row>
    <row r="22" spans="1:11" ht="27.75" customHeight="1">
      <c r="A22" s="13" t="s">
        <v>27</v>
      </c>
      <c r="B22" s="6">
        <v>18</v>
      </c>
      <c r="C22" s="7">
        <f>ROUND(5215174.7/10000,2)</f>
        <v>521.52</v>
      </c>
      <c r="D22" s="7">
        <f>ROUND(5215174.7/10000,2)</f>
        <v>521.52</v>
      </c>
      <c r="E22" s="9">
        <v>0</v>
      </c>
      <c r="F22" s="15">
        <v>0</v>
      </c>
      <c r="G22" s="8">
        <f t="shared" si="0"/>
        <v>25</v>
      </c>
      <c r="H22" s="8">
        <v>17</v>
      </c>
      <c r="I22" s="8">
        <v>8</v>
      </c>
      <c r="J22" s="8">
        <v>0</v>
      </c>
      <c r="K22" s="8" t="s">
        <v>10</v>
      </c>
    </row>
    <row r="23" spans="1:11" ht="27.75" customHeight="1">
      <c r="A23" s="13" t="s">
        <v>28</v>
      </c>
      <c r="B23" s="6">
        <v>19</v>
      </c>
      <c r="C23" s="7">
        <f>ROUND(4928110.9/10000,2)</f>
        <v>492.81</v>
      </c>
      <c r="D23" s="7">
        <f>ROUND(4928110.9/10000,2)</f>
        <v>492.81</v>
      </c>
      <c r="E23" s="9">
        <v>0</v>
      </c>
      <c r="F23" s="15">
        <v>0</v>
      </c>
      <c r="G23" s="8">
        <f t="shared" si="0"/>
        <v>41</v>
      </c>
      <c r="H23" s="8">
        <v>13</v>
      </c>
      <c r="I23" s="8">
        <v>28</v>
      </c>
      <c r="J23" s="8">
        <v>0</v>
      </c>
      <c r="K23" s="8" t="s">
        <v>10</v>
      </c>
    </row>
    <row r="24" spans="1:11" ht="27.75" customHeight="1">
      <c r="A24" s="13" t="s">
        <v>33</v>
      </c>
      <c r="B24" s="6">
        <v>20</v>
      </c>
      <c r="C24" s="7">
        <v>488.06</v>
      </c>
      <c r="D24" s="7">
        <v>488.06</v>
      </c>
      <c r="E24" s="9">
        <v>0</v>
      </c>
      <c r="F24" s="15">
        <v>0</v>
      </c>
      <c r="G24" s="8">
        <v>18</v>
      </c>
      <c r="H24" s="8">
        <v>13</v>
      </c>
      <c r="I24" s="8">
        <v>5</v>
      </c>
      <c r="J24" s="8">
        <v>0</v>
      </c>
      <c r="K24" s="8" t="s">
        <v>10</v>
      </c>
    </row>
    <row r="25" spans="1:11" ht="72" customHeight="1">
      <c r="A25" s="23" t="s">
        <v>37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sheetProtection/>
  <mergeCells count="8">
    <mergeCell ref="A25:K25"/>
    <mergeCell ref="A2:K2"/>
    <mergeCell ref="A3:A4"/>
    <mergeCell ref="B3:B4"/>
    <mergeCell ref="C3:F3"/>
    <mergeCell ref="G3:I3"/>
    <mergeCell ref="J3:J4"/>
    <mergeCell ref="K3:K4"/>
  </mergeCells>
  <printOptions horizontalCentered="1"/>
  <pageMargins left="0.35433070866141736" right="0.35433070866141736" top="0.7874015748031497" bottom="0.5905511811023623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刘红</cp:lastModifiedBy>
  <cp:lastPrinted>2020-09-30T02:59:47Z</cp:lastPrinted>
  <dcterms:created xsi:type="dcterms:W3CDTF">2018-05-03T09:18:51Z</dcterms:created>
  <dcterms:modified xsi:type="dcterms:W3CDTF">2020-09-30T03:04:09Z</dcterms:modified>
  <cp:category/>
  <cp:version/>
  <cp:contentType/>
  <cp:contentStatus/>
</cp:coreProperties>
</file>