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3655" windowHeight="91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S28" i="1"/>
  <c r="R28"/>
  <c r="O28"/>
  <c r="N28"/>
  <c r="S27"/>
  <c r="R27"/>
  <c r="O27"/>
  <c r="N27"/>
  <c r="S26"/>
  <c r="R26"/>
  <c r="O26"/>
  <c r="N26"/>
  <c r="S25"/>
  <c r="R25"/>
  <c r="O25"/>
  <c r="N25"/>
  <c r="S24"/>
  <c r="R24"/>
  <c r="O24"/>
  <c r="N24"/>
  <c r="S23"/>
  <c r="R23"/>
  <c r="O23"/>
  <c r="N23"/>
  <c r="S22"/>
  <c r="R22"/>
  <c r="O22"/>
  <c r="N22"/>
  <c r="S21"/>
  <c r="R21"/>
  <c r="O21"/>
  <c r="N21"/>
  <c r="S20"/>
  <c r="R20"/>
  <c r="O20"/>
  <c r="N20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B28"/>
  <c r="B27"/>
  <c r="B26"/>
  <c r="B25"/>
  <c r="B24"/>
  <c r="B23"/>
  <c r="B22"/>
  <c r="B21"/>
  <c r="B20"/>
  <c r="V15"/>
  <c r="U15"/>
  <c r="V14"/>
  <c r="U14"/>
  <c r="V13"/>
  <c r="U13"/>
  <c r="V12"/>
  <c r="U12"/>
  <c r="V11"/>
  <c r="U11"/>
  <c r="V10"/>
  <c r="U10"/>
  <c r="V9"/>
  <c r="U9"/>
  <c r="V8"/>
  <c r="U8"/>
  <c r="V7"/>
  <c r="U7"/>
  <c r="T28"/>
  <c r="T27"/>
  <c r="T26"/>
  <c r="T25"/>
  <c r="T24"/>
  <c r="T23"/>
  <c r="T22"/>
  <c r="T21"/>
  <c r="T20"/>
  <c r="P28"/>
  <c r="P27"/>
  <c r="P26"/>
  <c r="P25"/>
  <c r="P24"/>
  <c r="P23"/>
  <c r="P22"/>
  <c r="P21"/>
  <c r="P20"/>
  <c r="C28"/>
  <c r="C27"/>
  <c r="C26"/>
  <c r="C25"/>
  <c r="C24"/>
  <c r="C23"/>
  <c r="C22"/>
  <c r="C21"/>
  <c r="C20"/>
  <c r="G28"/>
  <c r="G27"/>
  <c r="G26"/>
  <c r="G25"/>
  <c r="G24"/>
  <c r="G23"/>
  <c r="G22"/>
  <c r="G21"/>
  <c r="G20"/>
  <c r="G19"/>
  <c r="T15"/>
  <c r="T14"/>
  <c r="T13"/>
  <c r="T12"/>
  <c r="T11"/>
  <c r="T10"/>
  <c r="T9"/>
  <c r="T8"/>
  <c r="T7"/>
  <c r="L15"/>
  <c r="L14"/>
  <c r="L13"/>
  <c r="L12"/>
  <c r="L11"/>
  <c r="L10"/>
  <c r="L9"/>
  <c r="L8"/>
  <c r="L7"/>
  <c r="F15"/>
  <c r="C15"/>
  <c r="F14"/>
  <c r="C14"/>
  <c r="F13"/>
  <c r="C13"/>
  <c r="F12"/>
  <c r="C12"/>
  <c r="F11"/>
  <c r="C11"/>
  <c r="F10"/>
  <c r="C10"/>
  <c r="F9"/>
  <c r="C9"/>
  <c r="F8"/>
  <c r="C8"/>
  <c r="F7"/>
  <c r="C7"/>
  <c r="Q15"/>
  <c r="Q14"/>
  <c r="Q13"/>
  <c r="Q12"/>
  <c r="Q11"/>
  <c r="Q10"/>
  <c r="Q9"/>
  <c r="Q8"/>
  <c r="Q7"/>
  <c r="K15"/>
  <c r="J15"/>
  <c r="I15"/>
  <c r="K14"/>
  <c r="J14"/>
  <c r="I14"/>
  <c r="K13"/>
  <c r="J13"/>
  <c r="I13"/>
  <c r="K12"/>
  <c r="J12"/>
  <c r="I12"/>
  <c r="K11"/>
  <c r="J11"/>
  <c r="I11"/>
  <c r="K10"/>
  <c r="J10"/>
  <c r="I10"/>
  <c r="K9"/>
  <c r="J9"/>
  <c r="I9"/>
  <c r="K8"/>
  <c r="J8"/>
  <c r="I8"/>
  <c r="K7"/>
  <c r="J7"/>
  <c r="I7"/>
  <c r="E15"/>
  <c r="B15"/>
  <c r="E14"/>
  <c r="B14"/>
  <c r="E13"/>
  <c r="B13"/>
  <c r="E12"/>
  <c r="B12"/>
  <c r="E11"/>
  <c r="B11"/>
  <c r="E10"/>
  <c r="B10"/>
  <c r="E9"/>
  <c r="B9"/>
  <c r="E8"/>
  <c r="B8"/>
  <c r="E7"/>
  <c r="B7"/>
  <c r="J28"/>
  <c r="I28"/>
  <c r="H28"/>
  <c r="F28"/>
  <c r="J27"/>
  <c r="I27"/>
  <c r="H27"/>
  <c r="F27"/>
  <c r="J26"/>
  <c r="I26"/>
  <c r="H26"/>
  <c r="F26"/>
  <c r="J25"/>
  <c r="I25"/>
  <c r="H25"/>
  <c r="F25"/>
  <c r="J24"/>
  <c r="I24"/>
  <c r="H24"/>
  <c r="F24"/>
  <c r="J23"/>
  <c r="I23"/>
  <c r="H23"/>
  <c r="F23"/>
  <c r="J22"/>
  <c r="I22"/>
  <c r="H22"/>
  <c r="F22"/>
  <c r="J21"/>
  <c r="I21"/>
  <c r="H21"/>
  <c r="F21"/>
  <c r="J20"/>
  <c r="I20"/>
  <c r="H20"/>
  <c r="F20"/>
  <c r="J19"/>
  <c r="I19"/>
  <c r="H19"/>
  <c r="F19"/>
  <c r="AA15"/>
  <c r="Z15"/>
  <c r="Y15"/>
  <c r="X15"/>
  <c r="AA14"/>
  <c r="Z14"/>
  <c r="Y14"/>
  <c r="X14"/>
  <c r="AA13"/>
  <c r="Z13"/>
  <c r="Y13"/>
  <c r="X13"/>
  <c r="AA12"/>
  <c r="Z12"/>
  <c r="Y12"/>
  <c r="X12"/>
  <c r="AA11"/>
  <c r="Z11"/>
  <c r="Y11"/>
  <c r="X11"/>
  <c r="AA10"/>
  <c r="Z10"/>
  <c r="Y10"/>
  <c r="X10"/>
  <c r="AA9"/>
  <c r="Z9"/>
  <c r="Y9"/>
  <c r="X9"/>
  <c r="AA8"/>
  <c r="Z8"/>
  <c r="Y8"/>
  <c r="X8"/>
  <c r="AA7"/>
  <c r="Z7"/>
  <c r="Y7"/>
  <c r="X7"/>
  <c r="AA6"/>
  <c r="Z6"/>
  <c r="Y6"/>
  <c r="X6"/>
  <c r="Q28" l="1"/>
  <c r="D27"/>
  <c r="D25"/>
  <c r="Q24"/>
  <c r="S19"/>
  <c r="Q20"/>
  <c r="M19"/>
  <c r="W15"/>
  <c r="W12"/>
  <c r="W11"/>
  <c r="W8"/>
  <c r="W7"/>
  <c r="E28"/>
  <c r="E24"/>
  <c r="E21"/>
  <c r="P9"/>
  <c r="P8"/>
  <c r="S15"/>
  <c r="S11"/>
  <c r="E25"/>
  <c r="D24"/>
  <c r="E23"/>
  <c r="E20"/>
  <c r="W14"/>
  <c r="P14"/>
  <c r="T6"/>
  <c r="S7"/>
  <c r="F6"/>
  <c r="O19" l="1"/>
  <c r="S8"/>
  <c r="N10"/>
  <c r="S12"/>
  <c r="N14"/>
  <c r="P11"/>
  <c r="C19"/>
  <c r="Q23"/>
  <c r="E27"/>
  <c r="E26"/>
  <c r="K19"/>
  <c r="N9"/>
  <c r="N13"/>
  <c r="P10"/>
  <c r="S13"/>
  <c r="Q22"/>
  <c r="B19"/>
  <c r="D20"/>
  <c r="D21"/>
  <c r="D22"/>
  <c r="D23"/>
  <c r="D26"/>
  <c r="D28"/>
  <c r="V6"/>
  <c r="L6"/>
  <c r="N7"/>
  <c r="S9"/>
  <c r="W9"/>
  <c r="W10"/>
  <c r="N12"/>
  <c r="P13"/>
  <c r="S14"/>
  <c r="N15"/>
  <c r="L19"/>
  <c r="P19"/>
  <c r="Q21"/>
  <c r="Q25"/>
  <c r="C6"/>
  <c r="S6" s="1"/>
  <c r="N8"/>
  <c r="S10"/>
  <c r="N11"/>
  <c r="W13"/>
  <c r="N19"/>
  <c r="Q26"/>
  <c r="P7"/>
  <c r="P12"/>
  <c r="P15"/>
  <c r="R19"/>
  <c r="D19" s="1"/>
  <c r="E22"/>
  <c r="U6"/>
  <c r="Q27"/>
  <c r="T19"/>
  <c r="W6" l="1"/>
  <c r="Q19"/>
  <c r="E19"/>
  <c r="N6"/>
  <c r="P6"/>
  <c r="D7" l="1"/>
  <c r="R7"/>
  <c r="D11"/>
  <c r="R15"/>
  <c r="D15"/>
  <c r="H7"/>
  <c r="R11"/>
  <c r="K6"/>
  <c r="H13"/>
  <c r="Q6" l="1"/>
  <c r="H9"/>
  <c r="O9" s="1"/>
  <c r="H8"/>
  <c r="O8" s="1"/>
  <c r="D9"/>
  <c r="R9"/>
  <c r="G13"/>
  <c r="M13"/>
  <c r="O7"/>
  <c r="D10"/>
  <c r="R10"/>
  <c r="D8"/>
  <c r="R8"/>
  <c r="H14"/>
  <c r="O14" s="1"/>
  <c r="H11"/>
  <c r="O11" s="1"/>
  <c r="I6"/>
  <c r="M7"/>
  <c r="G7"/>
  <c r="G11"/>
  <c r="M11"/>
  <c r="G15"/>
  <c r="M15"/>
  <c r="R12"/>
  <c r="D12"/>
  <c r="G14"/>
  <c r="M14"/>
  <c r="R13"/>
  <c r="D13"/>
  <c r="D14"/>
  <c r="R14"/>
  <c r="O13"/>
  <c r="H10"/>
  <c r="O10" s="1"/>
  <c r="J6"/>
  <c r="H12"/>
  <c r="O12" s="1"/>
  <c r="H15"/>
  <c r="O15" s="1"/>
  <c r="B6"/>
  <c r="D6" l="1"/>
  <c r="R6"/>
  <c r="G8"/>
  <c r="M8"/>
  <c r="M10"/>
  <c r="G10"/>
  <c r="G12"/>
  <c r="M12"/>
  <c r="E6"/>
  <c r="M6" s="1"/>
  <c r="H6"/>
  <c r="O6" s="1"/>
  <c r="G9"/>
  <c r="M9"/>
  <c r="G6" l="1"/>
</calcChain>
</file>

<file path=xl/sharedStrings.xml><?xml version="1.0" encoding="utf-8"?>
<sst xmlns="http://schemas.openxmlformats.org/spreadsheetml/2006/main" count="104" uniqueCount="71">
  <si>
    <r>
      <t xml:space="preserve">    </t>
    </r>
    <r>
      <rPr>
        <sz val="22"/>
        <rFont val="黑体"/>
        <family val="3"/>
        <charset val="134"/>
      </rPr>
      <t>苏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州</t>
    </r>
    <r>
      <rPr>
        <sz val="22"/>
        <rFont val="Times New Roman"/>
        <family val="1"/>
      </rPr>
      <t xml:space="preserve"> </t>
    </r>
    <r>
      <rPr>
        <sz val="22"/>
        <rFont val="黑体"/>
        <family val="3"/>
        <charset val="134"/>
      </rPr>
      <t>进 出 口（集 团）财 务 情 况 分 析 表</t>
    </r>
    <phoneticPr fontId="12" type="noConversion"/>
  </si>
  <si>
    <t>单位:万元</t>
    <phoneticPr fontId="12" type="noConversion"/>
  </si>
  <si>
    <t>项目</t>
    <phoneticPr fontId="12" type="noConversion"/>
  </si>
  <si>
    <t xml:space="preserve">      销   售   收   入</t>
    <phoneticPr fontId="12" type="noConversion"/>
  </si>
  <si>
    <t xml:space="preserve">     利   润   总   额</t>
    <phoneticPr fontId="12" type="noConversion"/>
  </si>
  <si>
    <t xml:space="preserve">     费   用   总   额</t>
    <phoneticPr fontId="12" type="noConversion"/>
  </si>
  <si>
    <t>销  售  利  润  率</t>
    <phoneticPr fontId="12" type="noConversion"/>
  </si>
  <si>
    <t xml:space="preserve">   费   用   率</t>
    <phoneticPr fontId="12" type="noConversion"/>
  </si>
  <si>
    <t xml:space="preserve">      成   本   情   况</t>
    <phoneticPr fontId="12" type="noConversion"/>
  </si>
  <si>
    <r>
      <t xml:space="preserve">本 </t>
    </r>
    <r>
      <rPr>
        <sz val="12"/>
        <rFont val="Times New Roman"/>
        <family val="1"/>
      </rPr>
      <t xml:space="preserve"> </t>
    </r>
    <r>
      <rPr>
        <sz val="12"/>
        <rFont val="楷体_GB2312"/>
        <family val="3"/>
        <charset val="134"/>
      </rPr>
      <t>期</t>
    </r>
    <phoneticPr fontId="12" type="noConversion"/>
  </si>
  <si>
    <r>
      <t xml:space="preserve">去 </t>
    </r>
    <r>
      <rPr>
        <sz val="12"/>
        <rFont val="Times New Roman"/>
        <family val="1"/>
      </rPr>
      <t xml:space="preserve"> </t>
    </r>
    <r>
      <rPr>
        <sz val="12"/>
        <rFont val="楷体_GB2312"/>
        <family val="3"/>
        <charset val="134"/>
      </rPr>
      <t>年</t>
    </r>
    <phoneticPr fontId="12" type="noConversion"/>
  </si>
  <si>
    <r>
      <t>增</t>
    </r>
    <r>
      <rPr>
        <sz val="12"/>
        <rFont val="Times New Roman"/>
        <family val="1"/>
      </rPr>
      <t xml:space="preserve">  </t>
    </r>
    <r>
      <rPr>
        <sz val="12"/>
        <rFont val="楷体_GB2312"/>
        <family val="3"/>
        <charset val="134"/>
      </rPr>
      <t>减</t>
    </r>
    <phoneticPr fontId="12" type="noConversion"/>
  </si>
  <si>
    <r>
      <t>本</t>
    </r>
    <r>
      <rPr>
        <sz val="12"/>
        <rFont val="Times New Roman"/>
        <family val="1"/>
      </rPr>
      <t xml:space="preserve">  </t>
    </r>
    <r>
      <rPr>
        <sz val="12"/>
        <rFont val="楷体_GB2312"/>
        <family val="3"/>
        <charset val="134"/>
      </rPr>
      <t>期</t>
    </r>
    <phoneticPr fontId="12" type="noConversion"/>
  </si>
  <si>
    <r>
      <t>去</t>
    </r>
    <r>
      <rPr>
        <sz val="12"/>
        <rFont val="Times New Roman"/>
        <family val="1"/>
      </rPr>
      <t xml:space="preserve">  </t>
    </r>
    <r>
      <rPr>
        <sz val="12"/>
        <rFont val="楷体_GB2312"/>
        <family val="3"/>
        <charset val="134"/>
      </rPr>
      <t>年</t>
    </r>
    <phoneticPr fontId="12" type="noConversion"/>
  </si>
  <si>
    <r>
      <t xml:space="preserve">增 </t>
    </r>
    <r>
      <rPr>
        <sz val="12"/>
        <rFont val="Times New Roman"/>
        <family val="1"/>
      </rPr>
      <t xml:space="preserve"> </t>
    </r>
    <r>
      <rPr>
        <sz val="12"/>
        <rFont val="楷体_GB2312"/>
        <family val="3"/>
        <charset val="134"/>
      </rPr>
      <t>减</t>
    </r>
    <phoneticPr fontId="12" type="noConversion"/>
  </si>
  <si>
    <r>
      <t>本</t>
    </r>
    <r>
      <rPr>
        <sz val="12"/>
        <rFont val="Times New Roman"/>
        <family val="1"/>
      </rPr>
      <t xml:space="preserve">   </t>
    </r>
    <r>
      <rPr>
        <sz val="12"/>
        <rFont val="楷体_GB2312"/>
        <family val="3"/>
        <charset val="134"/>
      </rPr>
      <t>期</t>
    </r>
    <r>
      <rPr>
        <sz val="12"/>
        <rFont val="Times New Roman"/>
        <family val="1"/>
      </rPr>
      <t xml:space="preserve">   </t>
    </r>
    <r>
      <rPr>
        <sz val="12"/>
        <rFont val="楷体_GB2312"/>
        <family val="3"/>
        <charset val="134"/>
      </rPr>
      <t>数</t>
    </r>
    <phoneticPr fontId="12" type="noConversion"/>
  </si>
  <si>
    <t>商品销售</t>
    <phoneticPr fontId="12" type="noConversion"/>
  </si>
  <si>
    <r>
      <t xml:space="preserve">     </t>
    </r>
    <r>
      <rPr>
        <sz val="12"/>
        <rFont val="楷体_GB2312"/>
        <family val="3"/>
        <charset val="134"/>
      </rPr>
      <t>销</t>
    </r>
    <r>
      <rPr>
        <sz val="12"/>
        <rFont val="Times New Roman"/>
        <family val="1"/>
      </rPr>
      <t xml:space="preserve">  </t>
    </r>
    <r>
      <rPr>
        <sz val="12"/>
        <rFont val="楷体_GB2312"/>
        <family val="3"/>
        <charset val="134"/>
      </rPr>
      <t>售</t>
    </r>
    <r>
      <rPr>
        <sz val="12"/>
        <rFont val="Times New Roman"/>
        <family val="1"/>
      </rPr>
      <t xml:space="preserve">  </t>
    </r>
    <r>
      <rPr>
        <sz val="12"/>
        <rFont val="楷体_GB2312"/>
        <family val="3"/>
        <charset val="134"/>
      </rPr>
      <t>毛</t>
    </r>
    <r>
      <rPr>
        <sz val="12"/>
        <rFont val="Times New Roman"/>
        <family val="1"/>
      </rPr>
      <t xml:space="preserve">  </t>
    </r>
    <r>
      <rPr>
        <sz val="12"/>
        <rFont val="楷体_GB2312"/>
        <family val="3"/>
        <charset val="134"/>
      </rPr>
      <t>利</t>
    </r>
    <r>
      <rPr>
        <sz val="12"/>
        <rFont val="Times New Roman"/>
        <family val="1"/>
      </rPr>
      <t xml:space="preserve">  </t>
    </r>
    <r>
      <rPr>
        <sz val="12"/>
        <rFont val="楷体_GB2312"/>
        <family val="3"/>
        <charset val="134"/>
      </rPr>
      <t>率</t>
    </r>
    <phoneticPr fontId="12" type="noConversion"/>
  </si>
  <si>
    <t>去年</t>
    <phoneticPr fontId="12" type="noConversion"/>
  </si>
  <si>
    <t>单位</t>
    <phoneticPr fontId="12" type="noConversion"/>
  </si>
  <si>
    <t>数</t>
    <phoneticPr fontId="12" type="noConversion"/>
  </si>
  <si>
    <r>
      <t>同</t>
    </r>
    <r>
      <rPr>
        <sz val="12"/>
        <rFont val="Times New Roman"/>
        <family val="1"/>
      </rPr>
      <t xml:space="preserve">  </t>
    </r>
    <r>
      <rPr>
        <sz val="12"/>
        <rFont val="楷体_GB2312"/>
        <family val="3"/>
        <charset val="134"/>
      </rPr>
      <t>期</t>
    </r>
    <phoneticPr fontId="12" type="noConversion"/>
  </si>
  <si>
    <r>
      <t>比</t>
    </r>
    <r>
      <rPr>
        <sz val="12"/>
        <rFont val="Times New Roman"/>
        <family val="1"/>
      </rPr>
      <t xml:space="preserve">  </t>
    </r>
    <r>
      <rPr>
        <sz val="12"/>
        <rFont val="楷体_GB2312"/>
        <family val="3"/>
        <charset val="134"/>
      </rPr>
      <t>率</t>
    </r>
    <phoneticPr fontId="12" type="noConversion"/>
  </si>
  <si>
    <r>
      <t xml:space="preserve">同 </t>
    </r>
    <r>
      <rPr>
        <sz val="12"/>
        <rFont val="Times New Roman"/>
        <family val="1"/>
      </rPr>
      <t xml:space="preserve"> </t>
    </r>
    <r>
      <rPr>
        <sz val="12"/>
        <rFont val="楷体_GB2312"/>
        <family val="3"/>
        <charset val="134"/>
      </rPr>
      <t>期</t>
    </r>
    <phoneticPr fontId="12" type="noConversion"/>
  </si>
  <si>
    <t>额</t>
    <phoneticPr fontId="12" type="noConversion"/>
  </si>
  <si>
    <r>
      <t xml:space="preserve">合 </t>
    </r>
    <r>
      <rPr>
        <sz val="12"/>
        <rFont val="Times New Roman"/>
        <family val="1"/>
      </rPr>
      <t xml:space="preserve"> </t>
    </r>
    <r>
      <rPr>
        <sz val="12"/>
        <rFont val="楷体_GB2312"/>
        <family val="3"/>
        <charset val="134"/>
      </rPr>
      <t>计</t>
    </r>
    <phoneticPr fontId="12" type="noConversion"/>
  </si>
  <si>
    <t>经营费用</t>
    <phoneticPr fontId="12" type="noConversion"/>
  </si>
  <si>
    <t>管理费用</t>
    <phoneticPr fontId="12" type="noConversion"/>
  </si>
  <si>
    <t>财务费用</t>
    <phoneticPr fontId="12" type="noConversion"/>
  </si>
  <si>
    <r>
      <t>成</t>
    </r>
    <r>
      <rPr>
        <sz val="12"/>
        <rFont val="Times New Roman"/>
        <family val="1"/>
      </rPr>
      <t xml:space="preserve">  </t>
    </r>
    <r>
      <rPr>
        <sz val="12"/>
        <rFont val="楷体_GB2312"/>
        <family val="3"/>
        <charset val="134"/>
      </rPr>
      <t>本</t>
    </r>
    <phoneticPr fontId="12" type="noConversion"/>
  </si>
  <si>
    <t>本期数</t>
    <phoneticPr fontId="12" type="noConversion"/>
  </si>
  <si>
    <t>去年同期</t>
    <phoneticPr fontId="12" type="noConversion"/>
  </si>
  <si>
    <t>成本</t>
    <phoneticPr fontId="12" type="noConversion"/>
  </si>
  <si>
    <t>短期借款</t>
    <phoneticPr fontId="12" type="noConversion"/>
  </si>
  <si>
    <t>长期借款</t>
    <phoneticPr fontId="12" type="noConversion"/>
  </si>
  <si>
    <t>借款合计</t>
    <phoneticPr fontId="12" type="noConversion"/>
  </si>
  <si>
    <t>借款比重</t>
    <phoneticPr fontId="12" type="noConversion"/>
  </si>
  <si>
    <t>资产比重</t>
    <phoneticPr fontId="12" type="noConversion"/>
  </si>
  <si>
    <t>债比重</t>
    <phoneticPr fontId="12" type="noConversion"/>
  </si>
  <si>
    <r>
      <t>合</t>
    </r>
    <r>
      <rPr>
        <b/>
        <sz val="12"/>
        <rFont val="Times New Roman"/>
        <family val="1"/>
      </rPr>
      <t xml:space="preserve">   </t>
    </r>
    <r>
      <rPr>
        <b/>
        <sz val="12"/>
        <rFont val="楷体_GB2312"/>
        <family val="3"/>
        <charset val="134"/>
      </rPr>
      <t>计</t>
    </r>
    <phoneticPr fontId="12" type="noConversion"/>
  </si>
  <si>
    <r>
      <t>恒</t>
    </r>
    <r>
      <rPr>
        <sz val="12"/>
        <rFont val="Times New Roman"/>
        <family val="1"/>
      </rPr>
      <t xml:space="preserve">   </t>
    </r>
    <r>
      <rPr>
        <sz val="12"/>
        <rFont val="楷体_GB2312"/>
        <family val="3"/>
        <charset val="134"/>
      </rPr>
      <t>润</t>
    </r>
    <phoneticPr fontId="12" type="noConversion"/>
  </si>
  <si>
    <r>
      <t>恒</t>
    </r>
    <r>
      <rPr>
        <sz val="12"/>
        <rFont val="Times New Roman"/>
        <family val="1"/>
      </rPr>
      <t xml:space="preserve">   </t>
    </r>
    <r>
      <rPr>
        <sz val="12"/>
        <rFont val="楷体_GB2312"/>
        <family val="3"/>
        <charset val="134"/>
      </rPr>
      <t>生</t>
    </r>
    <r>
      <rPr>
        <sz val="12"/>
        <rFont val="Times New Roman"/>
        <family val="1"/>
      </rPr>
      <t xml:space="preserve">   </t>
    </r>
    <phoneticPr fontId="12" type="noConversion"/>
  </si>
  <si>
    <r>
      <t>恒</t>
    </r>
    <r>
      <rPr>
        <sz val="12"/>
        <rFont val="Times New Roman"/>
        <family val="1"/>
      </rPr>
      <t xml:space="preserve">   </t>
    </r>
    <r>
      <rPr>
        <sz val="12"/>
        <rFont val="楷体_GB2312"/>
        <family val="3"/>
        <charset val="134"/>
      </rPr>
      <t>丰</t>
    </r>
    <phoneticPr fontId="12" type="noConversion"/>
  </si>
  <si>
    <r>
      <t>恒</t>
    </r>
    <r>
      <rPr>
        <sz val="12"/>
        <rFont val="Times New Roman"/>
        <family val="1"/>
      </rPr>
      <t xml:space="preserve">   </t>
    </r>
    <r>
      <rPr>
        <sz val="12"/>
        <rFont val="楷体_GB2312"/>
        <family val="3"/>
        <charset val="134"/>
      </rPr>
      <t>祥</t>
    </r>
    <phoneticPr fontId="12" type="noConversion"/>
  </si>
  <si>
    <r>
      <t>恒</t>
    </r>
    <r>
      <rPr>
        <sz val="12"/>
        <rFont val="Times New Roman"/>
        <family val="1"/>
      </rPr>
      <t xml:space="preserve">   </t>
    </r>
    <r>
      <rPr>
        <sz val="12"/>
        <rFont val="楷体_GB2312"/>
        <family val="3"/>
        <charset val="134"/>
      </rPr>
      <t>元</t>
    </r>
    <r>
      <rPr>
        <sz val="12"/>
        <rFont val="Times New Roman"/>
        <family val="1"/>
      </rPr>
      <t xml:space="preserve">      </t>
    </r>
    <phoneticPr fontId="12" type="noConversion"/>
  </si>
  <si>
    <r>
      <t>恒</t>
    </r>
    <r>
      <rPr>
        <sz val="12"/>
        <rFont val="Times New Roman"/>
        <family val="1"/>
      </rPr>
      <t xml:space="preserve">   </t>
    </r>
    <r>
      <rPr>
        <sz val="12"/>
        <rFont val="楷体_GB2312"/>
        <family val="3"/>
        <charset val="134"/>
      </rPr>
      <t>发</t>
    </r>
    <phoneticPr fontId="12" type="noConversion"/>
  </si>
  <si>
    <t>纺丝轻工</t>
    <phoneticPr fontId="12" type="noConversion"/>
  </si>
  <si>
    <t>外经</t>
    <phoneticPr fontId="12" type="noConversion"/>
  </si>
  <si>
    <t>丝绸</t>
    <phoneticPr fontId="12" type="noConversion"/>
  </si>
  <si>
    <t xml:space="preserve">  应  收  帐  款</t>
    <phoneticPr fontId="12" type="noConversion"/>
  </si>
  <si>
    <t xml:space="preserve">  换  汇  成  本</t>
    <phoneticPr fontId="12" type="noConversion"/>
  </si>
  <si>
    <t xml:space="preserve">    资产负债率</t>
    <phoneticPr fontId="12" type="noConversion"/>
  </si>
  <si>
    <r>
      <t>流</t>
    </r>
    <r>
      <rPr>
        <sz val="12"/>
        <rFont val="Times New Roman"/>
        <family val="1"/>
      </rPr>
      <t xml:space="preserve">  </t>
    </r>
    <r>
      <rPr>
        <sz val="12"/>
        <rFont val="楷体_GB2312"/>
        <family val="3"/>
        <charset val="134"/>
      </rPr>
      <t>动</t>
    </r>
    <phoneticPr fontId="12" type="noConversion"/>
  </si>
  <si>
    <t>流动资产</t>
    <phoneticPr fontId="12" type="noConversion"/>
  </si>
  <si>
    <t>商品营业</t>
    <phoneticPr fontId="12" type="noConversion"/>
  </si>
  <si>
    <r>
      <t>短</t>
    </r>
    <r>
      <rPr>
        <sz val="12"/>
        <rFont val="Times New Roman"/>
        <family val="1"/>
      </rPr>
      <t xml:space="preserve">  </t>
    </r>
    <r>
      <rPr>
        <sz val="12"/>
        <rFont val="楷体_GB2312"/>
        <family val="3"/>
        <charset val="134"/>
      </rPr>
      <t>期</t>
    </r>
    <phoneticPr fontId="12" type="noConversion"/>
  </si>
  <si>
    <r>
      <t>存</t>
    </r>
    <r>
      <rPr>
        <sz val="12"/>
        <rFont val="Times New Roman"/>
        <family val="1"/>
      </rPr>
      <t xml:space="preserve">  </t>
    </r>
    <r>
      <rPr>
        <sz val="12"/>
        <rFont val="楷体_GB2312"/>
        <family val="3"/>
        <charset val="134"/>
      </rPr>
      <t>货</t>
    </r>
    <phoneticPr fontId="12" type="noConversion"/>
  </si>
  <si>
    <t>应收未收</t>
    <phoneticPr fontId="12" type="noConversion"/>
  </si>
  <si>
    <t>已收出口</t>
    <phoneticPr fontId="12" type="noConversion"/>
  </si>
  <si>
    <t>自  营  出  口  情  况(万美元)</t>
    <phoneticPr fontId="12" type="noConversion"/>
  </si>
  <si>
    <t>期末数</t>
    <phoneticPr fontId="12" type="noConversion"/>
  </si>
  <si>
    <t>周转率</t>
    <phoneticPr fontId="12" type="noConversion"/>
  </si>
  <si>
    <r>
      <t>周期</t>
    </r>
    <r>
      <rPr>
        <sz val="12"/>
        <rFont val="Times New Roman"/>
        <family val="1"/>
      </rPr>
      <t>(</t>
    </r>
    <r>
      <rPr>
        <sz val="12"/>
        <rFont val="楷体_GB2312"/>
        <family val="3"/>
        <charset val="134"/>
      </rPr>
      <t>天</t>
    </r>
    <r>
      <rPr>
        <sz val="12"/>
        <rFont val="Times New Roman"/>
        <family val="1"/>
      </rPr>
      <t>)</t>
    </r>
    <phoneticPr fontId="12" type="noConversion"/>
  </si>
  <si>
    <r>
      <t>借</t>
    </r>
    <r>
      <rPr>
        <sz val="12"/>
        <rFont val="Times New Roman"/>
        <family val="1"/>
      </rPr>
      <t xml:space="preserve">  </t>
    </r>
    <r>
      <rPr>
        <sz val="12"/>
        <rFont val="楷体_GB2312"/>
        <family val="3"/>
        <charset val="134"/>
      </rPr>
      <t>款</t>
    </r>
    <phoneticPr fontId="12" type="noConversion"/>
  </si>
  <si>
    <r>
      <t>情</t>
    </r>
    <r>
      <rPr>
        <sz val="12"/>
        <rFont val="Times New Roman"/>
        <family val="1"/>
      </rPr>
      <t xml:space="preserve">  </t>
    </r>
    <r>
      <rPr>
        <sz val="12"/>
        <rFont val="楷体_GB2312"/>
        <family val="3"/>
        <charset val="134"/>
      </rPr>
      <t>况</t>
    </r>
    <phoneticPr fontId="12" type="noConversion"/>
  </si>
  <si>
    <t>出口退税</t>
    <phoneticPr fontId="12" type="noConversion"/>
  </si>
  <si>
    <r>
      <t>退</t>
    </r>
    <r>
      <rPr>
        <sz val="12"/>
        <rFont val="Times New Roman"/>
        <family val="1"/>
      </rPr>
      <t xml:space="preserve">  </t>
    </r>
    <r>
      <rPr>
        <sz val="12"/>
        <rFont val="楷体_GB2312"/>
        <family val="3"/>
        <charset val="134"/>
      </rPr>
      <t>税</t>
    </r>
    <phoneticPr fontId="12" type="noConversion"/>
  </si>
  <si>
    <t>自营出口</t>
    <phoneticPr fontId="12" type="noConversion"/>
  </si>
  <si>
    <t>增减比率</t>
    <phoneticPr fontId="12" type="noConversion"/>
  </si>
  <si>
    <t>出口总成本</t>
    <phoneticPr fontId="12" type="noConversion"/>
  </si>
  <si>
    <t>出口收汇</t>
    <phoneticPr fontId="12" type="noConversion"/>
  </si>
</sst>
</file>

<file path=xl/styles.xml><?xml version="1.0" encoding="utf-8"?>
<styleSheet xmlns="http://schemas.openxmlformats.org/spreadsheetml/2006/main">
  <numFmts count="3">
    <numFmt numFmtId="176" formatCode="0.00_-"/>
    <numFmt numFmtId="177" formatCode="0_-"/>
    <numFmt numFmtId="178" formatCode="0_ "/>
  </numFmts>
  <fonts count="15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name val="Times New Roman"/>
      <family val="1"/>
    </font>
    <font>
      <sz val="22"/>
      <name val="黑体"/>
      <family val="3"/>
      <charset val="134"/>
    </font>
    <font>
      <sz val="14"/>
      <name val="楷体_GB2312"/>
      <family val="3"/>
      <charset val="134"/>
    </font>
    <font>
      <sz val="10"/>
      <name val="楷体_GB2312"/>
      <family val="3"/>
      <charset val="134"/>
    </font>
    <font>
      <sz val="12"/>
      <name val="楷体_GB2312"/>
      <family val="3"/>
      <charset val="134"/>
    </font>
    <font>
      <sz val="12"/>
      <name val="Times New Roman"/>
      <family val="1"/>
    </font>
    <font>
      <sz val="12"/>
      <name val="仿宋_GB2312"/>
      <family val="3"/>
      <charset val="134"/>
    </font>
    <font>
      <b/>
      <sz val="12"/>
      <name val="楷体_GB2312"/>
      <family val="3"/>
      <charset val="134"/>
    </font>
    <font>
      <b/>
      <sz val="12"/>
      <name val="Times New Roman"/>
      <family val="1"/>
    </font>
    <font>
      <sz val="9"/>
      <name val="宋体"/>
      <charset val="134"/>
    </font>
    <font>
      <sz val="12"/>
      <name val="宋体"/>
      <charset val="134"/>
    </font>
    <font>
      <b/>
      <sz val="12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/>
    <xf numFmtId="57" fontId="6" fillId="0" borderId="0" xfId="0" applyNumberFormat="1" applyFont="1" applyAlignment="1"/>
    <xf numFmtId="0" fontId="7" fillId="0" borderId="0" xfId="0" applyFont="1" applyAlignment="1"/>
    <xf numFmtId="0" fontId="7" fillId="0" borderId="1" xfId="0" applyFont="1" applyBorder="1" applyAlignment="1">
      <alignment horizontal="right"/>
    </xf>
    <xf numFmtId="0" fontId="7" fillId="0" borderId="2" xfId="0" applyFont="1" applyBorder="1" applyAlignment="1"/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7" fillId="0" borderId="4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" fontId="11" fillId="0" borderId="2" xfId="0" applyNumberFormat="1" applyFont="1" applyBorder="1" applyAlignment="1"/>
    <xf numFmtId="176" fontId="11" fillId="0" borderId="2" xfId="0" applyNumberFormat="1" applyFont="1" applyBorder="1" applyAlignment="1"/>
    <xf numFmtId="1" fontId="8" fillId="0" borderId="2" xfId="0" applyNumberFormat="1" applyFont="1" applyBorder="1" applyAlignment="1"/>
    <xf numFmtId="176" fontId="8" fillId="0" borderId="2" xfId="0" applyNumberFormat="1" applyFont="1" applyBorder="1" applyAlignment="1"/>
    <xf numFmtId="0" fontId="7" fillId="0" borderId="1" xfId="0" applyFont="1" applyBorder="1" applyAlignment="1">
      <alignment horizontal="center"/>
    </xf>
    <xf numFmtId="1" fontId="8" fillId="0" borderId="1" xfId="0" applyNumberFormat="1" applyFont="1" applyBorder="1" applyAlignment="1"/>
    <xf numFmtId="176" fontId="8" fillId="0" borderId="1" xfId="0" applyNumberFormat="1" applyFont="1" applyBorder="1" applyAlignment="1"/>
    <xf numFmtId="0" fontId="7" fillId="0" borderId="5" xfId="0" applyFont="1" applyBorder="1" applyAlignment="1">
      <alignment horizontal="center"/>
    </xf>
    <xf numFmtId="0" fontId="0" fillId="0" borderId="6" xfId="0" applyBorder="1" applyAlignment="1"/>
    <xf numFmtId="1" fontId="8" fillId="0" borderId="7" xfId="0" applyNumberFormat="1" applyFont="1" applyBorder="1" applyAlignment="1"/>
    <xf numFmtId="0" fontId="8" fillId="0" borderId="6" xfId="0" applyFont="1" applyBorder="1" applyAlignment="1"/>
    <xf numFmtId="1" fontId="8" fillId="0" borderId="6" xfId="0" applyNumberFormat="1" applyFont="1" applyBorder="1" applyAlignment="1"/>
    <xf numFmtId="0" fontId="8" fillId="0" borderId="8" xfId="0" applyFont="1" applyBorder="1" applyAlignment="1"/>
    <xf numFmtId="0" fontId="7" fillId="0" borderId="4" xfId="0" applyFont="1" applyBorder="1" applyAlignment="1"/>
    <xf numFmtId="0" fontId="8" fillId="0" borderId="4" xfId="0" applyFont="1" applyBorder="1" applyAlignment="1"/>
    <xf numFmtId="2" fontId="11" fillId="0" borderId="2" xfId="0" applyNumberFormat="1" applyFont="1" applyBorder="1" applyAlignment="1"/>
    <xf numFmtId="177" fontId="11" fillId="0" borderId="2" xfId="0" applyNumberFormat="1" applyFont="1" applyBorder="1" applyAlignment="1"/>
    <xf numFmtId="2" fontId="8" fillId="0" borderId="2" xfId="0" applyNumberFormat="1" applyFont="1" applyBorder="1" applyAlignment="1"/>
    <xf numFmtId="177" fontId="8" fillId="0" borderId="2" xfId="0" applyNumberFormat="1" applyFont="1" applyBorder="1" applyAlignment="1"/>
    <xf numFmtId="1" fontId="8" fillId="0" borderId="2" xfId="0" applyNumberFormat="1" applyFont="1" applyBorder="1" applyAlignment="1">
      <alignment horizontal="right"/>
    </xf>
    <xf numFmtId="2" fontId="8" fillId="0" borderId="4" xfId="0" applyNumberFormat="1" applyFont="1" applyBorder="1" applyAlignment="1"/>
    <xf numFmtId="176" fontId="8" fillId="0" borderId="4" xfId="0" applyNumberFormat="1" applyFont="1" applyBorder="1" applyAlignment="1"/>
    <xf numFmtId="0" fontId="0" fillId="0" borderId="9" xfId="0" applyBorder="1" applyAlignment="1"/>
    <xf numFmtId="0" fontId="7" fillId="0" borderId="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11" fillId="0" borderId="9" xfId="0" applyNumberFormat="1" applyFont="1" applyBorder="1" applyAlignment="1"/>
    <xf numFmtId="1" fontId="8" fillId="0" borderId="2" xfId="0" applyNumberFormat="1" applyFont="1" applyFill="1" applyBorder="1" applyAlignment="1">
      <alignment horizontal="right"/>
    </xf>
    <xf numFmtId="1" fontId="0" fillId="0" borderId="0" xfId="0" applyNumberFormat="1" applyAlignment="1"/>
    <xf numFmtId="10" fontId="0" fillId="0" borderId="0" xfId="1" applyNumberFormat="1" applyFont="1" applyAlignment="1"/>
    <xf numFmtId="1" fontId="8" fillId="0" borderId="9" xfId="0" applyNumberFormat="1" applyFont="1" applyBorder="1" applyAlignment="1"/>
    <xf numFmtId="178" fontId="0" fillId="0" borderId="2" xfId="0" applyNumberFormat="1" applyBorder="1" applyAlignment="1"/>
    <xf numFmtId="0" fontId="0" fillId="0" borderId="0" xfId="0" applyBorder="1" applyAlignment="1"/>
    <xf numFmtId="0" fontId="8" fillId="0" borderId="0" xfId="0" applyFont="1" applyAlignment="1"/>
    <xf numFmtId="0" fontId="7" fillId="0" borderId="9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0" xfId="0" applyFont="1" applyAlignment="1"/>
    <xf numFmtId="0" fontId="13" fillId="0" borderId="0" xfId="0" applyFont="1" applyFill="1" applyBorder="1" applyAlignment="1"/>
    <xf numFmtId="0" fontId="14" fillId="0" borderId="0" xfId="0" applyFont="1" applyAlignment="1"/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&#24180;04&#26376;&#20221;&#22522;&#30784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重点联系企业调查表（交陈旭）"/>
      <sheetName val="财务指标快报"/>
      <sheetName val="分析表含分公司"/>
      <sheetName val="计算"/>
      <sheetName val="去年数据"/>
      <sheetName val="财务情况分析表"/>
      <sheetName val="比率计算"/>
      <sheetName val="资负表-8"/>
      <sheetName val="损益表-8"/>
      <sheetName val="Sheet1"/>
    </sheetNames>
    <sheetDataSet>
      <sheetData sheetId="0"/>
      <sheetData sheetId="1">
        <row r="20">
          <cell r="H20">
            <v>8365.15</v>
          </cell>
          <cell r="J20">
            <v>3698.4</v>
          </cell>
          <cell r="L20">
            <v>4105.0600000000004</v>
          </cell>
          <cell r="P20">
            <v>4474.05</v>
          </cell>
          <cell r="R20">
            <v>328.03</v>
          </cell>
          <cell r="T20">
            <v>3194.29</v>
          </cell>
          <cell r="V20">
            <v>918.8</v>
          </cell>
          <cell r="X20">
            <v>824.49</v>
          </cell>
          <cell r="Z20">
            <v>3529.13</v>
          </cell>
        </row>
        <row r="21">
          <cell r="H21">
            <v>49404.09</v>
          </cell>
          <cell r="J21">
            <v>24904.91</v>
          </cell>
          <cell r="L21">
            <v>27723.040000000001</v>
          </cell>
          <cell r="P21">
            <v>29071.25</v>
          </cell>
          <cell r="R21">
            <v>2146.4699999999998</v>
          </cell>
          <cell r="T21">
            <v>21313.89</v>
          </cell>
          <cell r="V21">
            <v>6368.74</v>
          </cell>
          <cell r="X21">
            <v>5394.83</v>
          </cell>
          <cell r="Z21">
            <v>23278.11</v>
          </cell>
        </row>
        <row r="23">
          <cell r="H23">
            <v>7320.06</v>
          </cell>
          <cell r="J23">
            <v>3452.26</v>
          </cell>
          <cell r="L23">
            <v>4170.18</v>
          </cell>
          <cell r="P23">
            <v>4144</v>
          </cell>
          <cell r="R23">
            <v>399.6</v>
          </cell>
          <cell r="T23">
            <v>3578.6</v>
          </cell>
          <cell r="V23">
            <v>870.1</v>
          </cell>
          <cell r="X23">
            <v>882.35</v>
          </cell>
          <cell r="Z23">
            <v>4743.58</v>
          </cell>
        </row>
        <row r="26">
          <cell r="H26">
            <v>11128.21</v>
          </cell>
          <cell r="J26">
            <v>4580.45</v>
          </cell>
          <cell r="L26">
            <v>4192.9399999999996</v>
          </cell>
          <cell r="P26">
            <v>5162.6400000000003</v>
          </cell>
          <cell r="R26">
            <v>429.97</v>
          </cell>
          <cell r="T26">
            <v>3271.15</v>
          </cell>
          <cell r="V26">
            <v>986.76</v>
          </cell>
          <cell r="X26">
            <v>809.27</v>
          </cell>
          <cell r="Z26">
            <v>4219.96</v>
          </cell>
        </row>
      </sheetData>
      <sheetData sheetId="2"/>
      <sheetData sheetId="3"/>
      <sheetData sheetId="4">
        <row r="7">
          <cell r="B7">
            <v>59708.650357999992</v>
          </cell>
          <cell r="E7">
            <v>773.35384799999281</v>
          </cell>
          <cell r="H7">
            <v>4532.7025560000002</v>
          </cell>
          <cell r="Q7">
            <v>55596.083787999996</v>
          </cell>
        </row>
        <row r="8">
          <cell r="B8">
            <v>26269.216366000004</v>
          </cell>
          <cell r="E8">
            <v>51.114265000003485</v>
          </cell>
          <cell r="H8">
            <v>1142.0152849999999</v>
          </cell>
          <cell r="Q8">
            <v>25040.514306999998</v>
          </cell>
        </row>
        <row r="9">
          <cell r="B9">
            <v>28088.527591999995</v>
          </cell>
          <cell r="E9">
            <v>93.003641999999019</v>
          </cell>
          <cell r="H9">
            <v>1372.429809</v>
          </cell>
          <cell r="Q9">
            <v>26658.596265999997</v>
          </cell>
        </row>
        <row r="10">
          <cell r="B10">
            <v>29891.885026</v>
          </cell>
          <cell r="E10">
            <v>35.964311999996717</v>
          </cell>
          <cell r="H10">
            <v>814.61567699999978</v>
          </cell>
          <cell r="Q10">
            <v>29097.490285000003</v>
          </cell>
        </row>
        <row r="11">
          <cell r="B11">
            <v>2065.2679740000003</v>
          </cell>
          <cell r="E11">
            <v>57.365673000000101</v>
          </cell>
          <cell r="H11">
            <v>33.156085000000004</v>
          </cell>
          <cell r="Q11">
            <v>1981.4283370000001</v>
          </cell>
        </row>
        <row r="12">
          <cell r="B12">
            <v>19397.224421000003</v>
          </cell>
          <cell r="E12">
            <v>52.505480999999968</v>
          </cell>
          <cell r="H12">
            <v>707.17371800000001</v>
          </cell>
          <cell r="Q12">
            <v>18569.175371000001</v>
          </cell>
        </row>
        <row r="13">
          <cell r="B13">
            <v>5532.0423620000001</v>
          </cell>
          <cell r="E13">
            <v>8.508908999999333</v>
          </cell>
          <cell r="H13">
            <v>227.65840700000001</v>
          </cell>
          <cell r="Q13">
            <v>5452.7632730000005</v>
          </cell>
        </row>
        <row r="14">
          <cell r="B14">
            <v>3800.2635699999996</v>
          </cell>
          <cell r="E14">
            <v>5.5353779999995201</v>
          </cell>
          <cell r="H14">
            <v>88.721085000000002</v>
          </cell>
          <cell r="Q14">
            <v>3707.0093069999998</v>
          </cell>
        </row>
        <row r="15">
          <cell r="B15">
            <v>31638.094182999997</v>
          </cell>
          <cell r="E15">
            <v>-114.64399100000307</v>
          </cell>
          <cell r="H15">
            <v>1079.7744990000001</v>
          </cell>
          <cell r="Q15">
            <v>30453.626286000002</v>
          </cell>
        </row>
        <row r="19">
          <cell r="F19">
            <v>61.111002781922295</v>
          </cell>
        </row>
        <row r="20">
          <cell r="B20">
            <v>34583.085052999995</v>
          </cell>
          <cell r="F20">
            <v>34.793648587823505</v>
          </cell>
          <cell r="O20">
            <v>8515.44</v>
          </cell>
          <cell r="R20">
            <v>50230.05</v>
          </cell>
        </row>
        <row r="21">
          <cell r="B21">
            <v>4379.2164950000006</v>
          </cell>
          <cell r="F21">
            <v>80.260100805666823</v>
          </cell>
          <cell r="O21">
            <v>3969.9</v>
          </cell>
          <cell r="R21">
            <v>24925.360000000001</v>
          </cell>
        </row>
        <row r="22">
          <cell r="B22">
            <v>3731.6383100000003</v>
          </cell>
          <cell r="F22">
            <v>81.770929742252704</v>
          </cell>
          <cell r="O22">
            <v>4121.62</v>
          </cell>
          <cell r="R22">
            <v>25924.97</v>
          </cell>
        </row>
        <row r="23">
          <cell r="B23">
            <v>5177.3502420000004</v>
          </cell>
          <cell r="F23">
            <v>81.559824279416432</v>
          </cell>
          <cell r="O23">
            <v>4512.74</v>
          </cell>
          <cell r="R23">
            <v>28283.52</v>
          </cell>
        </row>
        <row r="24">
          <cell r="B24">
            <v>-811.10881100000006</v>
          </cell>
          <cell r="F24">
            <v>9.5003095723621893</v>
          </cell>
          <cell r="O24">
            <v>325.63</v>
          </cell>
          <cell r="R24">
            <v>2014.58</v>
          </cell>
        </row>
        <row r="25">
          <cell r="B25">
            <v>1701.3200600000002</v>
          </cell>
          <cell r="F25">
            <v>56.478667130140892</v>
          </cell>
          <cell r="O25">
            <v>2964</v>
          </cell>
          <cell r="R25">
            <v>18590.43</v>
          </cell>
        </row>
        <row r="26">
          <cell r="B26">
            <v>1870.9641839999999</v>
          </cell>
          <cell r="F26">
            <v>59.976898735725484</v>
          </cell>
          <cell r="O26">
            <v>835.99</v>
          </cell>
          <cell r="R26">
            <v>5446.12</v>
          </cell>
        </row>
        <row r="27">
          <cell r="B27">
            <v>4674.2230559999998</v>
          </cell>
          <cell r="F27">
            <v>89.604902584522023</v>
          </cell>
          <cell r="O27">
            <v>572.5</v>
          </cell>
          <cell r="R27">
            <v>3614.51</v>
          </cell>
        </row>
        <row r="28">
          <cell r="B28">
            <v>9037.6494110000003</v>
          </cell>
          <cell r="F28">
            <v>91.753443035522594</v>
          </cell>
          <cell r="O28">
            <v>3566.99</v>
          </cell>
          <cell r="R28">
            <v>23017.68</v>
          </cell>
        </row>
      </sheetData>
      <sheetData sheetId="5"/>
      <sheetData sheetId="6">
        <row r="3">
          <cell r="J3">
            <v>62.103157458005896</v>
          </cell>
          <cell r="K3">
            <v>133.52033334997438</v>
          </cell>
          <cell r="L3">
            <v>2.5601988829875473</v>
          </cell>
          <cell r="M3">
            <v>79.1995848837567</v>
          </cell>
          <cell r="Q3">
            <v>1</v>
          </cell>
          <cell r="R3">
            <v>1</v>
          </cell>
          <cell r="S3">
            <v>0.16131325930197388</v>
          </cell>
          <cell r="T3">
            <v>0.25975049563470864</v>
          </cell>
        </row>
        <row r="4">
          <cell r="J4">
            <v>29.914877961992651</v>
          </cell>
          <cell r="K4">
            <v>221.21886634482428</v>
          </cell>
          <cell r="L4">
            <v>2.0969320170819561</v>
          </cell>
          <cell r="M4">
            <v>113.49642491818445</v>
          </cell>
          <cell r="Q4">
            <v>0.49508946437772577</v>
          </cell>
          <cell r="R4">
            <v>0.39088789579218158</v>
          </cell>
          <cell r="S4">
            <v>0.20431560046898964</v>
          </cell>
          <cell r="T4">
            <v>0.68298991802198228</v>
          </cell>
        </row>
        <row r="5">
          <cell r="J5">
            <v>79.094275197950807</v>
          </cell>
          <cell r="K5">
            <v>121.94040246939683</v>
          </cell>
          <cell r="L5">
            <v>2.9595150623827746</v>
          </cell>
          <cell r="M5">
            <v>38.050258630358428</v>
          </cell>
          <cell r="Q5">
            <v>3.837902824633533E-2</v>
          </cell>
          <cell r="R5">
            <v>8.5302112838403304E-2</v>
          </cell>
          <cell r="S5">
            <v>7.2577875614724993E-2</v>
          </cell>
          <cell r="T5">
            <v>9.1761224732236191E-2</v>
          </cell>
        </row>
        <row r="6">
          <cell r="J6">
            <v>79.899349560130375</v>
          </cell>
          <cell r="K6">
            <v>155.16863056865137</v>
          </cell>
          <cell r="L6">
            <v>2.6034793435187682</v>
          </cell>
          <cell r="M6">
            <v>88.132313460113167</v>
          </cell>
          <cell r="Q6">
            <v>0.33988071416303223</v>
          </cell>
          <cell r="R6">
            <v>0.12482432190287165</v>
          </cell>
          <cell r="S6">
            <v>0.4392354385724882</v>
          </cell>
          <cell r="T6">
            <v>0.54973593776496255</v>
          </cell>
        </row>
        <row r="7">
          <cell r="J7">
            <v>79.882607157662619</v>
          </cell>
          <cell r="K7">
            <v>99.473600584811308</v>
          </cell>
          <cell r="L7">
            <v>4.5239604658783472</v>
          </cell>
          <cell r="M7">
            <v>51.455669597482107</v>
          </cell>
          <cell r="Q7">
            <v>0</v>
          </cell>
          <cell r="R7">
            <v>7.8480346696501391E-2</v>
          </cell>
          <cell r="S7">
            <v>0</v>
          </cell>
          <cell r="T7">
            <v>0</v>
          </cell>
        </row>
        <row r="8">
          <cell r="J8">
            <v>58.321330210667973</v>
          </cell>
          <cell r="K8">
            <v>155.37629194506238</v>
          </cell>
          <cell r="L8">
            <v>2.5795332901196248</v>
          </cell>
          <cell r="M8">
            <v>23.513633074732198</v>
          </cell>
          <cell r="Q8">
            <v>0</v>
          </cell>
          <cell r="R8">
            <v>8.7687323172597077E-3</v>
          </cell>
          <cell r="S8">
            <v>0</v>
          </cell>
          <cell r="T8">
            <v>0</v>
          </cell>
        </row>
        <row r="9">
          <cell r="J9">
            <v>72.030897292573329</v>
          </cell>
          <cell r="K9">
            <v>116.10374983604611</v>
          </cell>
          <cell r="L9">
            <v>4.5515479431511343</v>
          </cell>
          <cell r="M9">
            <v>31.813738113365559</v>
          </cell>
          <cell r="Q9">
            <v>9.9785473440471867E-2</v>
          </cell>
          <cell r="R9">
            <v>5.297101487565458E-2</v>
          </cell>
          <cell r="S9">
            <v>0.30387788471598831</v>
          </cell>
          <cell r="T9">
            <v>0.42187158030491356</v>
          </cell>
        </row>
        <row r="10">
          <cell r="J10">
            <v>55.593939217213752</v>
          </cell>
          <cell r="K10">
            <v>87.42387089661041</v>
          </cell>
          <cell r="L10">
            <v>5.4134491388973691</v>
          </cell>
          <cell r="M10">
            <v>47.945779830688359</v>
          </cell>
          <cell r="Q10">
            <v>0</v>
          </cell>
          <cell r="R10">
            <v>2.3126403493876416E-2</v>
          </cell>
          <cell r="S10">
            <v>0</v>
          </cell>
          <cell r="T10">
            <v>0</v>
          </cell>
        </row>
        <row r="11">
          <cell r="J11">
            <v>88.63972010583268</v>
          </cell>
          <cell r="K11">
            <v>110.10708903839816</v>
          </cell>
          <cell r="L11">
            <v>1.3398678606249292</v>
          </cell>
          <cell r="M11">
            <v>223.56166463400132</v>
          </cell>
          <cell r="Q11">
            <v>0</v>
          </cell>
          <cell r="R11">
            <v>4.2055957806847372E-2</v>
          </cell>
          <cell r="S11">
            <v>0</v>
          </cell>
          <cell r="T11">
            <v>0</v>
          </cell>
        </row>
        <row r="12">
          <cell r="J12">
            <v>93.395587733833096</v>
          </cell>
          <cell r="K12">
            <v>95.833646119916878</v>
          </cell>
          <cell r="L12">
            <v>1.9214845347727623</v>
          </cell>
          <cell r="M12">
            <v>82.844243190026475</v>
          </cell>
          <cell r="Q12">
            <v>2.6865319772434733E-2</v>
          </cell>
          <cell r="R12">
            <v>0.19358321427640413</v>
          </cell>
          <cell r="S12">
            <v>2.2386921876880152E-2</v>
          </cell>
          <cell r="T12">
            <v>2.3969999461516702E-2</v>
          </cell>
        </row>
      </sheetData>
      <sheetData sheetId="7">
        <row r="7">
          <cell r="M7">
            <v>129000000</v>
          </cell>
          <cell r="O7">
            <v>10000000</v>
          </cell>
          <cell r="Q7">
            <v>38558968.189999998</v>
          </cell>
          <cell r="Y7">
            <v>0</v>
          </cell>
          <cell r="AA7">
            <v>26000000</v>
          </cell>
          <cell r="AG7">
            <v>7000000</v>
          </cell>
        </row>
        <row r="10">
          <cell r="L10">
            <v>264107162.03</v>
          </cell>
          <cell r="N10">
            <v>37611908.310000002</v>
          </cell>
          <cell r="P10">
            <v>46275371.399999999</v>
          </cell>
          <cell r="V10">
            <v>21270480.93</v>
          </cell>
          <cell r="X10">
            <v>2162436.2799999998</v>
          </cell>
          <cell r="Z10">
            <v>27805994.690000001</v>
          </cell>
          <cell r="AB10">
            <v>12848808.310000001</v>
          </cell>
          <cell r="AD10">
            <v>55140798.490000002</v>
          </cell>
          <cell r="AF10">
            <v>120448229.05</v>
          </cell>
        </row>
        <row r="14">
          <cell r="L14">
            <v>32434406.190000001</v>
          </cell>
          <cell r="N14">
            <v>4072385.83</v>
          </cell>
          <cell r="P14">
            <v>24056669.829999998</v>
          </cell>
          <cell r="V14">
            <v>355597.49</v>
          </cell>
          <cell r="X14">
            <v>107193.76</v>
          </cell>
          <cell r="Z14">
            <v>5226391.75</v>
          </cell>
          <cell r="AB14">
            <v>2286551.42</v>
          </cell>
          <cell r="AD14">
            <v>-1909320.76</v>
          </cell>
          <cell r="AF14">
            <v>13708540.58</v>
          </cell>
        </row>
        <row r="17">
          <cell r="L17">
            <v>11096451.449999999</v>
          </cell>
          <cell r="N17">
            <v>3773511.44</v>
          </cell>
          <cell r="P17">
            <v>59884363.869999997</v>
          </cell>
          <cell r="V17">
            <v>42657451.039999999</v>
          </cell>
          <cell r="X17">
            <v>0</v>
          </cell>
          <cell r="Z17">
            <v>933706.33</v>
          </cell>
          <cell r="AB17">
            <v>236188.29</v>
          </cell>
          <cell r="AD17">
            <v>23420.94</v>
          </cell>
          <cell r="AF17">
            <v>2915297.39</v>
          </cell>
        </row>
        <row r="24">
          <cell r="Q24">
            <v>50000000</v>
          </cell>
        </row>
      </sheetData>
      <sheetData sheetId="8">
        <row r="5">
          <cell r="G5">
            <v>584104660.68000007</v>
          </cell>
          <cell r="I5">
            <v>262190962.74000001</v>
          </cell>
          <cell r="K5">
            <v>296814773.83000004</v>
          </cell>
          <cell r="Q5">
            <v>303797701.23000002</v>
          </cell>
          <cell r="S5">
            <v>22071651.18</v>
          </cell>
          <cell r="U5">
            <v>217123678.06</v>
          </cell>
          <cell r="W5">
            <v>65521576.740000002</v>
          </cell>
          <cell r="Y5">
            <v>59221288.989999995</v>
          </cell>
          <cell r="AA5">
            <v>357679439.64999998</v>
          </cell>
        </row>
        <row r="8">
          <cell r="G8">
            <v>534910217.97000003</v>
          </cell>
          <cell r="I8">
            <v>250060401.98000002</v>
          </cell>
          <cell r="K8">
            <v>283393897.64999998</v>
          </cell>
          <cell r="Q8">
            <v>295445789.50999999</v>
          </cell>
          <cell r="S8">
            <v>20955347.039999999</v>
          </cell>
          <cell r="U8">
            <v>207859458.66</v>
          </cell>
          <cell r="W8">
            <v>64292210.200000003</v>
          </cell>
          <cell r="Y8">
            <v>57213234.960000001</v>
          </cell>
          <cell r="AA8">
            <v>345608989.33000004</v>
          </cell>
        </row>
        <row r="9">
          <cell r="G9">
            <v>31368935.330000002</v>
          </cell>
          <cell r="I9">
            <v>10164480.82</v>
          </cell>
          <cell r="K9">
            <v>7898968.5299999993</v>
          </cell>
          <cell r="Q9">
            <v>5598393.75</v>
          </cell>
          <cell r="S9">
            <v>116695.13999999998</v>
          </cell>
          <cell r="U9">
            <v>6086080.9800000004</v>
          </cell>
          <cell r="W9">
            <v>1988218.56</v>
          </cell>
          <cell r="Y9">
            <v>1512549.38</v>
          </cell>
          <cell r="AA9">
            <v>8020710.3399999999</v>
          </cell>
        </row>
        <row r="15">
          <cell r="G15">
            <v>15705879.68</v>
          </cell>
          <cell r="I15">
            <v>1251502.5299999998</v>
          </cell>
          <cell r="K15">
            <v>3935033.76</v>
          </cell>
          <cell r="Q15">
            <v>3175292.6799999997</v>
          </cell>
          <cell r="S15">
            <v>182501.13</v>
          </cell>
          <cell r="U15">
            <v>1433750.95</v>
          </cell>
          <cell r="W15">
            <v>1246099.1300000001</v>
          </cell>
          <cell r="Y15">
            <v>341500.37</v>
          </cell>
          <cell r="AA15">
            <v>4513921.55</v>
          </cell>
        </row>
        <row r="16">
          <cell r="G16">
            <v>1049262.74</v>
          </cell>
          <cell r="I16">
            <v>13198.400000000001</v>
          </cell>
          <cell r="K16">
            <v>1225983.3500000001</v>
          </cell>
          <cell r="Q16">
            <v>-27338.33</v>
          </cell>
          <cell r="S16">
            <v>3985.87</v>
          </cell>
          <cell r="U16">
            <v>1135771.83</v>
          </cell>
          <cell r="W16">
            <v>186572.08000000002</v>
          </cell>
          <cell r="Y16">
            <v>-207429.48000000004</v>
          </cell>
          <cell r="AA16">
            <v>-261348.21000000002</v>
          </cell>
        </row>
        <row r="24">
          <cell r="G24">
            <v>5423867.1600000365</v>
          </cell>
          <cell r="I24">
            <v>625450.27999999037</v>
          </cell>
          <cell r="K24">
            <v>825155.01000006753</v>
          </cell>
          <cell r="Q24">
            <v>608859.12000002922</v>
          </cell>
          <cell r="S24">
            <v>673677.3900000006</v>
          </cell>
          <cell r="U24">
            <v>551863.9100000055</v>
          </cell>
          <cell r="W24">
            <v>90735.799999998882</v>
          </cell>
          <cell r="Y24">
            <v>205719.68999999389</v>
          </cell>
          <cell r="AA24">
            <v>967241.74999993364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47"/>
  <sheetViews>
    <sheetView tabSelected="1" workbookViewId="0">
      <selection activeCell="H3" sqref="H3:L3"/>
    </sheetView>
  </sheetViews>
  <sheetFormatPr defaultRowHeight="13.5"/>
  <cols>
    <col min="1" max="1" width="9.125" style="1" customWidth="1"/>
    <col min="2" max="2" width="10.25" style="1" customWidth="1"/>
    <col min="3" max="9" width="9.125" style="1" customWidth="1"/>
    <col min="10" max="10" width="9.375" style="1" customWidth="1"/>
    <col min="11" max="17" width="9.125" style="1" customWidth="1"/>
    <col min="18" max="18" width="9.875" style="1" customWidth="1"/>
    <col min="19" max="19" width="9.125" style="1" customWidth="1"/>
    <col min="20" max="20" width="11.125" style="1" hidden="1" customWidth="1"/>
    <col min="21" max="27" width="9" style="1" hidden="1" customWidth="1"/>
    <col min="28" max="28" width="0" style="1" hidden="1" customWidth="1"/>
    <col min="29" max="29" width="10" style="1" customWidth="1"/>
    <col min="30" max="256" width="9" style="1"/>
    <col min="257" max="257" width="9.125" style="1" customWidth="1"/>
    <col min="258" max="258" width="10.25" style="1" customWidth="1"/>
    <col min="259" max="265" width="9.125" style="1" customWidth="1"/>
    <col min="266" max="266" width="9.375" style="1" customWidth="1"/>
    <col min="267" max="273" width="9.125" style="1" customWidth="1"/>
    <col min="274" max="274" width="9.875" style="1" customWidth="1"/>
    <col min="275" max="275" width="9.125" style="1" customWidth="1"/>
    <col min="276" max="284" width="0" style="1" hidden="1" customWidth="1"/>
    <col min="285" max="285" width="10" style="1" customWidth="1"/>
    <col min="286" max="512" width="9" style="1"/>
    <col min="513" max="513" width="9.125" style="1" customWidth="1"/>
    <col min="514" max="514" width="10.25" style="1" customWidth="1"/>
    <col min="515" max="521" width="9.125" style="1" customWidth="1"/>
    <col min="522" max="522" width="9.375" style="1" customWidth="1"/>
    <col min="523" max="529" width="9.125" style="1" customWidth="1"/>
    <col min="530" max="530" width="9.875" style="1" customWidth="1"/>
    <col min="531" max="531" width="9.125" style="1" customWidth="1"/>
    <col min="532" max="540" width="0" style="1" hidden="1" customWidth="1"/>
    <col min="541" max="541" width="10" style="1" customWidth="1"/>
    <col min="542" max="768" width="9" style="1"/>
    <col min="769" max="769" width="9.125" style="1" customWidth="1"/>
    <col min="770" max="770" width="10.25" style="1" customWidth="1"/>
    <col min="771" max="777" width="9.125" style="1" customWidth="1"/>
    <col min="778" max="778" width="9.375" style="1" customWidth="1"/>
    <col min="779" max="785" width="9.125" style="1" customWidth="1"/>
    <col min="786" max="786" width="9.875" style="1" customWidth="1"/>
    <col min="787" max="787" width="9.125" style="1" customWidth="1"/>
    <col min="788" max="796" width="0" style="1" hidden="1" customWidth="1"/>
    <col min="797" max="797" width="10" style="1" customWidth="1"/>
    <col min="798" max="1024" width="9" style="1"/>
    <col min="1025" max="1025" width="9.125" style="1" customWidth="1"/>
    <col min="1026" max="1026" width="10.25" style="1" customWidth="1"/>
    <col min="1027" max="1033" width="9.125" style="1" customWidth="1"/>
    <col min="1034" max="1034" width="9.375" style="1" customWidth="1"/>
    <col min="1035" max="1041" width="9.125" style="1" customWidth="1"/>
    <col min="1042" max="1042" width="9.875" style="1" customWidth="1"/>
    <col min="1043" max="1043" width="9.125" style="1" customWidth="1"/>
    <col min="1044" max="1052" width="0" style="1" hidden="1" customWidth="1"/>
    <col min="1053" max="1053" width="10" style="1" customWidth="1"/>
    <col min="1054" max="1280" width="9" style="1"/>
    <col min="1281" max="1281" width="9.125" style="1" customWidth="1"/>
    <col min="1282" max="1282" width="10.25" style="1" customWidth="1"/>
    <col min="1283" max="1289" width="9.125" style="1" customWidth="1"/>
    <col min="1290" max="1290" width="9.375" style="1" customWidth="1"/>
    <col min="1291" max="1297" width="9.125" style="1" customWidth="1"/>
    <col min="1298" max="1298" width="9.875" style="1" customWidth="1"/>
    <col min="1299" max="1299" width="9.125" style="1" customWidth="1"/>
    <col min="1300" max="1308" width="0" style="1" hidden="1" customWidth="1"/>
    <col min="1309" max="1309" width="10" style="1" customWidth="1"/>
    <col min="1310" max="1536" width="9" style="1"/>
    <col min="1537" max="1537" width="9.125" style="1" customWidth="1"/>
    <col min="1538" max="1538" width="10.25" style="1" customWidth="1"/>
    <col min="1539" max="1545" width="9.125" style="1" customWidth="1"/>
    <col min="1546" max="1546" width="9.375" style="1" customWidth="1"/>
    <col min="1547" max="1553" width="9.125" style="1" customWidth="1"/>
    <col min="1554" max="1554" width="9.875" style="1" customWidth="1"/>
    <col min="1555" max="1555" width="9.125" style="1" customWidth="1"/>
    <col min="1556" max="1564" width="0" style="1" hidden="1" customWidth="1"/>
    <col min="1565" max="1565" width="10" style="1" customWidth="1"/>
    <col min="1566" max="1792" width="9" style="1"/>
    <col min="1793" max="1793" width="9.125" style="1" customWidth="1"/>
    <col min="1794" max="1794" width="10.25" style="1" customWidth="1"/>
    <col min="1795" max="1801" width="9.125" style="1" customWidth="1"/>
    <col min="1802" max="1802" width="9.375" style="1" customWidth="1"/>
    <col min="1803" max="1809" width="9.125" style="1" customWidth="1"/>
    <col min="1810" max="1810" width="9.875" style="1" customWidth="1"/>
    <col min="1811" max="1811" width="9.125" style="1" customWidth="1"/>
    <col min="1812" max="1820" width="0" style="1" hidden="1" customWidth="1"/>
    <col min="1821" max="1821" width="10" style="1" customWidth="1"/>
    <col min="1822" max="2048" width="9" style="1"/>
    <col min="2049" max="2049" width="9.125" style="1" customWidth="1"/>
    <col min="2050" max="2050" width="10.25" style="1" customWidth="1"/>
    <col min="2051" max="2057" width="9.125" style="1" customWidth="1"/>
    <col min="2058" max="2058" width="9.375" style="1" customWidth="1"/>
    <col min="2059" max="2065" width="9.125" style="1" customWidth="1"/>
    <col min="2066" max="2066" width="9.875" style="1" customWidth="1"/>
    <col min="2067" max="2067" width="9.125" style="1" customWidth="1"/>
    <col min="2068" max="2076" width="0" style="1" hidden="1" customWidth="1"/>
    <col min="2077" max="2077" width="10" style="1" customWidth="1"/>
    <col min="2078" max="2304" width="9" style="1"/>
    <col min="2305" max="2305" width="9.125" style="1" customWidth="1"/>
    <col min="2306" max="2306" width="10.25" style="1" customWidth="1"/>
    <col min="2307" max="2313" width="9.125" style="1" customWidth="1"/>
    <col min="2314" max="2314" width="9.375" style="1" customWidth="1"/>
    <col min="2315" max="2321" width="9.125" style="1" customWidth="1"/>
    <col min="2322" max="2322" width="9.875" style="1" customWidth="1"/>
    <col min="2323" max="2323" width="9.125" style="1" customWidth="1"/>
    <col min="2324" max="2332" width="0" style="1" hidden="1" customWidth="1"/>
    <col min="2333" max="2333" width="10" style="1" customWidth="1"/>
    <col min="2334" max="2560" width="9" style="1"/>
    <col min="2561" max="2561" width="9.125" style="1" customWidth="1"/>
    <col min="2562" max="2562" width="10.25" style="1" customWidth="1"/>
    <col min="2563" max="2569" width="9.125" style="1" customWidth="1"/>
    <col min="2570" max="2570" width="9.375" style="1" customWidth="1"/>
    <col min="2571" max="2577" width="9.125" style="1" customWidth="1"/>
    <col min="2578" max="2578" width="9.875" style="1" customWidth="1"/>
    <col min="2579" max="2579" width="9.125" style="1" customWidth="1"/>
    <col min="2580" max="2588" width="0" style="1" hidden="1" customWidth="1"/>
    <col min="2589" max="2589" width="10" style="1" customWidth="1"/>
    <col min="2590" max="2816" width="9" style="1"/>
    <col min="2817" max="2817" width="9.125" style="1" customWidth="1"/>
    <col min="2818" max="2818" width="10.25" style="1" customWidth="1"/>
    <col min="2819" max="2825" width="9.125" style="1" customWidth="1"/>
    <col min="2826" max="2826" width="9.375" style="1" customWidth="1"/>
    <col min="2827" max="2833" width="9.125" style="1" customWidth="1"/>
    <col min="2834" max="2834" width="9.875" style="1" customWidth="1"/>
    <col min="2835" max="2835" width="9.125" style="1" customWidth="1"/>
    <col min="2836" max="2844" width="0" style="1" hidden="1" customWidth="1"/>
    <col min="2845" max="2845" width="10" style="1" customWidth="1"/>
    <col min="2846" max="3072" width="9" style="1"/>
    <col min="3073" max="3073" width="9.125" style="1" customWidth="1"/>
    <col min="3074" max="3074" width="10.25" style="1" customWidth="1"/>
    <col min="3075" max="3081" width="9.125" style="1" customWidth="1"/>
    <col min="3082" max="3082" width="9.375" style="1" customWidth="1"/>
    <col min="3083" max="3089" width="9.125" style="1" customWidth="1"/>
    <col min="3090" max="3090" width="9.875" style="1" customWidth="1"/>
    <col min="3091" max="3091" width="9.125" style="1" customWidth="1"/>
    <col min="3092" max="3100" width="0" style="1" hidden="1" customWidth="1"/>
    <col min="3101" max="3101" width="10" style="1" customWidth="1"/>
    <col min="3102" max="3328" width="9" style="1"/>
    <col min="3329" max="3329" width="9.125" style="1" customWidth="1"/>
    <col min="3330" max="3330" width="10.25" style="1" customWidth="1"/>
    <col min="3331" max="3337" width="9.125" style="1" customWidth="1"/>
    <col min="3338" max="3338" width="9.375" style="1" customWidth="1"/>
    <col min="3339" max="3345" width="9.125" style="1" customWidth="1"/>
    <col min="3346" max="3346" width="9.875" style="1" customWidth="1"/>
    <col min="3347" max="3347" width="9.125" style="1" customWidth="1"/>
    <col min="3348" max="3356" width="0" style="1" hidden="1" customWidth="1"/>
    <col min="3357" max="3357" width="10" style="1" customWidth="1"/>
    <col min="3358" max="3584" width="9" style="1"/>
    <col min="3585" max="3585" width="9.125" style="1" customWidth="1"/>
    <col min="3586" max="3586" width="10.25" style="1" customWidth="1"/>
    <col min="3587" max="3593" width="9.125" style="1" customWidth="1"/>
    <col min="3594" max="3594" width="9.375" style="1" customWidth="1"/>
    <col min="3595" max="3601" width="9.125" style="1" customWidth="1"/>
    <col min="3602" max="3602" width="9.875" style="1" customWidth="1"/>
    <col min="3603" max="3603" width="9.125" style="1" customWidth="1"/>
    <col min="3604" max="3612" width="0" style="1" hidden="1" customWidth="1"/>
    <col min="3613" max="3613" width="10" style="1" customWidth="1"/>
    <col min="3614" max="3840" width="9" style="1"/>
    <col min="3841" max="3841" width="9.125" style="1" customWidth="1"/>
    <col min="3842" max="3842" width="10.25" style="1" customWidth="1"/>
    <col min="3843" max="3849" width="9.125" style="1" customWidth="1"/>
    <col min="3850" max="3850" width="9.375" style="1" customWidth="1"/>
    <col min="3851" max="3857" width="9.125" style="1" customWidth="1"/>
    <col min="3858" max="3858" width="9.875" style="1" customWidth="1"/>
    <col min="3859" max="3859" width="9.125" style="1" customWidth="1"/>
    <col min="3860" max="3868" width="0" style="1" hidden="1" customWidth="1"/>
    <col min="3869" max="3869" width="10" style="1" customWidth="1"/>
    <col min="3870" max="4096" width="9" style="1"/>
    <col min="4097" max="4097" width="9.125" style="1" customWidth="1"/>
    <col min="4098" max="4098" width="10.25" style="1" customWidth="1"/>
    <col min="4099" max="4105" width="9.125" style="1" customWidth="1"/>
    <col min="4106" max="4106" width="9.375" style="1" customWidth="1"/>
    <col min="4107" max="4113" width="9.125" style="1" customWidth="1"/>
    <col min="4114" max="4114" width="9.875" style="1" customWidth="1"/>
    <col min="4115" max="4115" width="9.125" style="1" customWidth="1"/>
    <col min="4116" max="4124" width="0" style="1" hidden="1" customWidth="1"/>
    <col min="4125" max="4125" width="10" style="1" customWidth="1"/>
    <col min="4126" max="4352" width="9" style="1"/>
    <col min="4353" max="4353" width="9.125" style="1" customWidth="1"/>
    <col min="4354" max="4354" width="10.25" style="1" customWidth="1"/>
    <col min="4355" max="4361" width="9.125" style="1" customWidth="1"/>
    <col min="4362" max="4362" width="9.375" style="1" customWidth="1"/>
    <col min="4363" max="4369" width="9.125" style="1" customWidth="1"/>
    <col min="4370" max="4370" width="9.875" style="1" customWidth="1"/>
    <col min="4371" max="4371" width="9.125" style="1" customWidth="1"/>
    <col min="4372" max="4380" width="0" style="1" hidden="1" customWidth="1"/>
    <col min="4381" max="4381" width="10" style="1" customWidth="1"/>
    <col min="4382" max="4608" width="9" style="1"/>
    <col min="4609" max="4609" width="9.125" style="1" customWidth="1"/>
    <col min="4610" max="4610" width="10.25" style="1" customWidth="1"/>
    <col min="4611" max="4617" width="9.125" style="1" customWidth="1"/>
    <col min="4618" max="4618" width="9.375" style="1" customWidth="1"/>
    <col min="4619" max="4625" width="9.125" style="1" customWidth="1"/>
    <col min="4626" max="4626" width="9.875" style="1" customWidth="1"/>
    <col min="4627" max="4627" width="9.125" style="1" customWidth="1"/>
    <col min="4628" max="4636" width="0" style="1" hidden="1" customWidth="1"/>
    <col min="4637" max="4637" width="10" style="1" customWidth="1"/>
    <col min="4638" max="4864" width="9" style="1"/>
    <col min="4865" max="4865" width="9.125" style="1" customWidth="1"/>
    <col min="4866" max="4866" width="10.25" style="1" customWidth="1"/>
    <col min="4867" max="4873" width="9.125" style="1" customWidth="1"/>
    <col min="4874" max="4874" width="9.375" style="1" customWidth="1"/>
    <col min="4875" max="4881" width="9.125" style="1" customWidth="1"/>
    <col min="4882" max="4882" width="9.875" style="1" customWidth="1"/>
    <col min="4883" max="4883" width="9.125" style="1" customWidth="1"/>
    <col min="4884" max="4892" width="0" style="1" hidden="1" customWidth="1"/>
    <col min="4893" max="4893" width="10" style="1" customWidth="1"/>
    <col min="4894" max="5120" width="9" style="1"/>
    <col min="5121" max="5121" width="9.125" style="1" customWidth="1"/>
    <col min="5122" max="5122" width="10.25" style="1" customWidth="1"/>
    <col min="5123" max="5129" width="9.125" style="1" customWidth="1"/>
    <col min="5130" max="5130" width="9.375" style="1" customWidth="1"/>
    <col min="5131" max="5137" width="9.125" style="1" customWidth="1"/>
    <col min="5138" max="5138" width="9.875" style="1" customWidth="1"/>
    <col min="5139" max="5139" width="9.125" style="1" customWidth="1"/>
    <col min="5140" max="5148" width="0" style="1" hidden="1" customWidth="1"/>
    <col min="5149" max="5149" width="10" style="1" customWidth="1"/>
    <col min="5150" max="5376" width="9" style="1"/>
    <col min="5377" max="5377" width="9.125" style="1" customWidth="1"/>
    <col min="5378" max="5378" width="10.25" style="1" customWidth="1"/>
    <col min="5379" max="5385" width="9.125" style="1" customWidth="1"/>
    <col min="5386" max="5386" width="9.375" style="1" customWidth="1"/>
    <col min="5387" max="5393" width="9.125" style="1" customWidth="1"/>
    <col min="5394" max="5394" width="9.875" style="1" customWidth="1"/>
    <col min="5395" max="5395" width="9.125" style="1" customWidth="1"/>
    <col min="5396" max="5404" width="0" style="1" hidden="1" customWidth="1"/>
    <col min="5405" max="5405" width="10" style="1" customWidth="1"/>
    <col min="5406" max="5632" width="9" style="1"/>
    <col min="5633" max="5633" width="9.125" style="1" customWidth="1"/>
    <col min="5634" max="5634" width="10.25" style="1" customWidth="1"/>
    <col min="5635" max="5641" width="9.125" style="1" customWidth="1"/>
    <col min="5642" max="5642" width="9.375" style="1" customWidth="1"/>
    <col min="5643" max="5649" width="9.125" style="1" customWidth="1"/>
    <col min="5650" max="5650" width="9.875" style="1" customWidth="1"/>
    <col min="5651" max="5651" width="9.125" style="1" customWidth="1"/>
    <col min="5652" max="5660" width="0" style="1" hidden="1" customWidth="1"/>
    <col min="5661" max="5661" width="10" style="1" customWidth="1"/>
    <col min="5662" max="5888" width="9" style="1"/>
    <col min="5889" max="5889" width="9.125" style="1" customWidth="1"/>
    <col min="5890" max="5890" width="10.25" style="1" customWidth="1"/>
    <col min="5891" max="5897" width="9.125" style="1" customWidth="1"/>
    <col min="5898" max="5898" width="9.375" style="1" customWidth="1"/>
    <col min="5899" max="5905" width="9.125" style="1" customWidth="1"/>
    <col min="5906" max="5906" width="9.875" style="1" customWidth="1"/>
    <col min="5907" max="5907" width="9.125" style="1" customWidth="1"/>
    <col min="5908" max="5916" width="0" style="1" hidden="1" customWidth="1"/>
    <col min="5917" max="5917" width="10" style="1" customWidth="1"/>
    <col min="5918" max="6144" width="9" style="1"/>
    <col min="6145" max="6145" width="9.125" style="1" customWidth="1"/>
    <col min="6146" max="6146" width="10.25" style="1" customWidth="1"/>
    <col min="6147" max="6153" width="9.125" style="1" customWidth="1"/>
    <col min="6154" max="6154" width="9.375" style="1" customWidth="1"/>
    <col min="6155" max="6161" width="9.125" style="1" customWidth="1"/>
    <col min="6162" max="6162" width="9.875" style="1" customWidth="1"/>
    <col min="6163" max="6163" width="9.125" style="1" customWidth="1"/>
    <col min="6164" max="6172" width="0" style="1" hidden="1" customWidth="1"/>
    <col min="6173" max="6173" width="10" style="1" customWidth="1"/>
    <col min="6174" max="6400" width="9" style="1"/>
    <col min="6401" max="6401" width="9.125" style="1" customWidth="1"/>
    <col min="6402" max="6402" width="10.25" style="1" customWidth="1"/>
    <col min="6403" max="6409" width="9.125" style="1" customWidth="1"/>
    <col min="6410" max="6410" width="9.375" style="1" customWidth="1"/>
    <col min="6411" max="6417" width="9.125" style="1" customWidth="1"/>
    <col min="6418" max="6418" width="9.875" style="1" customWidth="1"/>
    <col min="6419" max="6419" width="9.125" style="1" customWidth="1"/>
    <col min="6420" max="6428" width="0" style="1" hidden="1" customWidth="1"/>
    <col min="6429" max="6429" width="10" style="1" customWidth="1"/>
    <col min="6430" max="6656" width="9" style="1"/>
    <col min="6657" max="6657" width="9.125" style="1" customWidth="1"/>
    <col min="6658" max="6658" width="10.25" style="1" customWidth="1"/>
    <col min="6659" max="6665" width="9.125" style="1" customWidth="1"/>
    <col min="6666" max="6666" width="9.375" style="1" customWidth="1"/>
    <col min="6667" max="6673" width="9.125" style="1" customWidth="1"/>
    <col min="6674" max="6674" width="9.875" style="1" customWidth="1"/>
    <col min="6675" max="6675" width="9.125" style="1" customWidth="1"/>
    <col min="6676" max="6684" width="0" style="1" hidden="1" customWidth="1"/>
    <col min="6685" max="6685" width="10" style="1" customWidth="1"/>
    <col min="6686" max="6912" width="9" style="1"/>
    <col min="6913" max="6913" width="9.125" style="1" customWidth="1"/>
    <col min="6914" max="6914" width="10.25" style="1" customWidth="1"/>
    <col min="6915" max="6921" width="9.125" style="1" customWidth="1"/>
    <col min="6922" max="6922" width="9.375" style="1" customWidth="1"/>
    <col min="6923" max="6929" width="9.125" style="1" customWidth="1"/>
    <col min="6930" max="6930" width="9.875" style="1" customWidth="1"/>
    <col min="6931" max="6931" width="9.125" style="1" customWidth="1"/>
    <col min="6932" max="6940" width="0" style="1" hidden="1" customWidth="1"/>
    <col min="6941" max="6941" width="10" style="1" customWidth="1"/>
    <col min="6942" max="7168" width="9" style="1"/>
    <col min="7169" max="7169" width="9.125" style="1" customWidth="1"/>
    <col min="7170" max="7170" width="10.25" style="1" customWidth="1"/>
    <col min="7171" max="7177" width="9.125" style="1" customWidth="1"/>
    <col min="7178" max="7178" width="9.375" style="1" customWidth="1"/>
    <col min="7179" max="7185" width="9.125" style="1" customWidth="1"/>
    <col min="7186" max="7186" width="9.875" style="1" customWidth="1"/>
    <col min="7187" max="7187" width="9.125" style="1" customWidth="1"/>
    <col min="7188" max="7196" width="0" style="1" hidden="1" customWidth="1"/>
    <col min="7197" max="7197" width="10" style="1" customWidth="1"/>
    <col min="7198" max="7424" width="9" style="1"/>
    <col min="7425" max="7425" width="9.125" style="1" customWidth="1"/>
    <col min="7426" max="7426" width="10.25" style="1" customWidth="1"/>
    <col min="7427" max="7433" width="9.125" style="1" customWidth="1"/>
    <col min="7434" max="7434" width="9.375" style="1" customWidth="1"/>
    <col min="7435" max="7441" width="9.125" style="1" customWidth="1"/>
    <col min="7442" max="7442" width="9.875" style="1" customWidth="1"/>
    <col min="7443" max="7443" width="9.125" style="1" customWidth="1"/>
    <col min="7444" max="7452" width="0" style="1" hidden="1" customWidth="1"/>
    <col min="7453" max="7453" width="10" style="1" customWidth="1"/>
    <col min="7454" max="7680" width="9" style="1"/>
    <col min="7681" max="7681" width="9.125" style="1" customWidth="1"/>
    <col min="7682" max="7682" width="10.25" style="1" customWidth="1"/>
    <col min="7683" max="7689" width="9.125" style="1" customWidth="1"/>
    <col min="7690" max="7690" width="9.375" style="1" customWidth="1"/>
    <col min="7691" max="7697" width="9.125" style="1" customWidth="1"/>
    <col min="7698" max="7698" width="9.875" style="1" customWidth="1"/>
    <col min="7699" max="7699" width="9.125" style="1" customWidth="1"/>
    <col min="7700" max="7708" width="0" style="1" hidden="1" customWidth="1"/>
    <col min="7709" max="7709" width="10" style="1" customWidth="1"/>
    <col min="7710" max="7936" width="9" style="1"/>
    <col min="7937" max="7937" width="9.125" style="1" customWidth="1"/>
    <col min="7938" max="7938" width="10.25" style="1" customWidth="1"/>
    <col min="7939" max="7945" width="9.125" style="1" customWidth="1"/>
    <col min="7946" max="7946" width="9.375" style="1" customWidth="1"/>
    <col min="7947" max="7953" width="9.125" style="1" customWidth="1"/>
    <col min="7954" max="7954" width="9.875" style="1" customWidth="1"/>
    <col min="7955" max="7955" width="9.125" style="1" customWidth="1"/>
    <col min="7956" max="7964" width="0" style="1" hidden="1" customWidth="1"/>
    <col min="7965" max="7965" width="10" style="1" customWidth="1"/>
    <col min="7966" max="8192" width="9" style="1"/>
    <col min="8193" max="8193" width="9.125" style="1" customWidth="1"/>
    <col min="8194" max="8194" width="10.25" style="1" customWidth="1"/>
    <col min="8195" max="8201" width="9.125" style="1" customWidth="1"/>
    <col min="8202" max="8202" width="9.375" style="1" customWidth="1"/>
    <col min="8203" max="8209" width="9.125" style="1" customWidth="1"/>
    <col min="8210" max="8210" width="9.875" style="1" customWidth="1"/>
    <col min="8211" max="8211" width="9.125" style="1" customWidth="1"/>
    <col min="8212" max="8220" width="0" style="1" hidden="1" customWidth="1"/>
    <col min="8221" max="8221" width="10" style="1" customWidth="1"/>
    <col min="8222" max="8448" width="9" style="1"/>
    <col min="8449" max="8449" width="9.125" style="1" customWidth="1"/>
    <col min="8450" max="8450" width="10.25" style="1" customWidth="1"/>
    <col min="8451" max="8457" width="9.125" style="1" customWidth="1"/>
    <col min="8458" max="8458" width="9.375" style="1" customWidth="1"/>
    <col min="8459" max="8465" width="9.125" style="1" customWidth="1"/>
    <col min="8466" max="8466" width="9.875" style="1" customWidth="1"/>
    <col min="8467" max="8467" width="9.125" style="1" customWidth="1"/>
    <col min="8468" max="8476" width="0" style="1" hidden="1" customWidth="1"/>
    <col min="8477" max="8477" width="10" style="1" customWidth="1"/>
    <col min="8478" max="8704" width="9" style="1"/>
    <col min="8705" max="8705" width="9.125" style="1" customWidth="1"/>
    <col min="8706" max="8706" width="10.25" style="1" customWidth="1"/>
    <col min="8707" max="8713" width="9.125" style="1" customWidth="1"/>
    <col min="8714" max="8714" width="9.375" style="1" customWidth="1"/>
    <col min="8715" max="8721" width="9.125" style="1" customWidth="1"/>
    <col min="8722" max="8722" width="9.875" style="1" customWidth="1"/>
    <col min="8723" max="8723" width="9.125" style="1" customWidth="1"/>
    <col min="8724" max="8732" width="0" style="1" hidden="1" customWidth="1"/>
    <col min="8733" max="8733" width="10" style="1" customWidth="1"/>
    <col min="8734" max="8960" width="9" style="1"/>
    <col min="8961" max="8961" width="9.125" style="1" customWidth="1"/>
    <col min="8962" max="8962" width="10.25" style="1" customWidth="1"/>
    <col min="8963" max="8969" width="9.125" style="1" customWidth="1"/>
    <col min="8970" max="8970" width="9.375" style="1" customWidth="1"/>
    <col min="8971" max="8977" width="9.125" style="1" customWidth="1"/>
    <col min="8978" max="8978" width="9.875" style="1" customWidth="1"/>
    <col min="8979" max="8979" width="9.125" style="1" customWidth="1"/>
    <col min="8980" max="8988" width="0" style="1" hidden="1" customWidth="1"/>
    <col min="8989" max="8989" width="10" style="1" customWidth="1"/>
    <col min="8990" max="9216" width="9" style="1"/>
    <col min="9217" max="9217" width="9.125" style="1" customWidth="1"/>
    <col min="9218" max="9218" width="10.25" style="1" customWidth="1"/>
    <col min="9219" max="9225" width="9.125" style="1" customWidth="1"/>
    <col min="9226" max="9226" width="9.375" style="1" customWidth="1"/>
    <col min="9227" max="9233" width="9.125" style="1" customWidth="1"/>
    <col min="9234" max="9234" width="9.875" style="1" customWidth="1"/>
    <col min="9235" max="9235" width="9.125" style="1" customWidth="1"/>
    <col min="9236" max="9244" width="0" style="1" hidden="1" customWidth="1"/>
    <col min="9245" max="9245" width="10" style="1" customWidth="1"/>
    <col min="9246" max="9472" width="9" style="1"/>
    <col min="9473" max="9473" width="9.125" style="1" customWidth="1"/>
    <col min="9474" max="9474" width="10.25" style="1" customWidth="1"/>
    <col min="9475" max="9481" width="9.125" style="1" customWidth="1"/>
    <col min="9482" max="9482" width="9.375" style="1" customWidth="1"/>
    <col min="9483" max="9489" width="9.125" style="1" customWidth="1"/>
    <col min="9490" max="9490" width="9.875" style="1" customWidth="1"/>
    <col min="9491" max="9491" width="9.125" style="1" customWidth="1"/>
    <col min="9492" max="9500" width="0" style="1" hidden="1" customWidth="1"/>
    <col min="9501" max="9501" width="10" style="1" customWidth="1"/>
    <col min="9502" max="9728" width="9" style="1"/>
    <col min="9729" max="9729" width="9.125" style="1" customWidth="1"/>
    <col min="9730" max="9730" width="10.25" style="1" customWidth="1"/>
    <col min="9731" max="9737" width="9.125" style="1" customWidth="1"/>
    <col min="9738" max="9738" width="9.375" style="1" customWidth="1"/>
    <col min="9739" max="9745" width="9.125" style="1" customWidth="1"/>
    <col min="9746" max="9746" width="9.875" style="1" customWidth="1"/>
    <col min="9747" max="9747" width="9.125" style="1" customWidth="1"/>
    <col min="9748" max="9756" width="0" style="1" hidden="1" customWidth="1"/>
    <col min="9757" max="9757" width="10" style="1" customWidth="1"/>
    <col min="9758" max="9984" width="9" style="1"/>
    <col min="9985" max="9985" width="9.125" style="1" customWidth="1"/>
    <col min="9986" max="9986" width="10.25" style="1" customWidth="1"/>
    <col min="9987" max="9993" width="9.125" style="1" customWidth="1"/>
    <col min="9994" max="9994" width="9.375" style="1" customWidth="1"/>
    <col min="9995" max="10001" width="9.125" style="1" customWidth="1"/>
    <col min="10002" max="10002" width="9.875" style="1" customWidth="1"/>
    <col min="10003" max="10003" width="9.125" style="1" customWidth="1"/>
    <col min="10004" max="10012" width="0" style="1" hidden="1" customWidth="1"/>
    <col min="10013" max="10013" width="10" style="1" customWidth="1"/>
    <col min="10014" max="10240" width="9" style="1"/>
    <col min="10241" max="10241" width="9.125" style="1" customWidth="1"/>
    <col min="10242" max="10242" width="10.25" style="1" customWidth="1"/>
    <col min="10243" max="10249" width="9.125" style="1" customWidth="1"/>
    <col min="10250" max="10250" width="9.375" style="1" customWidth="1"/>
    <col min="10251" max="10257" width="9.125" style="1" customWidth="1"/>
    <col min="10258" max="10258" width="9.875" style="1" customWidth="1"/>
    <col min="10259" max="10259" width="9.125" style="1" customWidth="1"/>
    <col min="10260" max="10268" width="0" style="1" hidden="1" customWidth="1"/>
    <col min="10269" max="10269" width="10" style="1" customWidth="1"/>
    <col min="10270" max="10496" width="9" style="1"/>
    <col min="10497" max="10497" width="9.125" style="1" customWidth="1"/>
    <col min="10498" max="10498" width="10.25" style="1" customWidth="1"/>
    <col min="10499" max="10505" width="9.125" style="1" customWidth="1"/>
    <col min="10506" max="10506" width="9.375" style="1" customWidth="1"/>
    <col min="10507" max="10513" width="9.125" style="1" customWidth="1"/>
    <col min="10514" max="10514" width="9.875" style="1" customWidth="1"/>
    <col min="10515" max="10515" width="9.125" style="1" customWidth="1"/>
    <col min="10516" max="10524" width="0" style="1" hidden="1" customWidth="1"/>
    <col min="10525" max="10525" width="10" style="1" customWidth="1"/>
    <col min="10526" max="10752" width="9" style="1"/>
    <col min="10753" max="10753" width="9.125" style="1" customWidth="1"/>
    <col min="10754" max="10754" width="10.25" style="1" customWidth="1"/>
    <col min="10755" max="10761" width="9.125" style="1" customWidth="1"/>
    <col min="10762" max="10762" width="9.375" style="1" customWidth="1"/>
    <col min="10763" max="10769" width="9.125" style="1" customWidth="1"/>
    <col min="10770" max="10770" width="9.875" style="1" customWidth="1"/>
    <col min="10771" max="10771" width="9.125" style="1" customWidth="1"/>
    <col min="10772" max="10780" width="0" style="1" hidden="1" customWidth="1"/>
    <col min="10781" max="10781" width="10" style="1" customWidth="1"/>
    <col min="10782" max="11008" width="9" style="1"/>
    <col min="11009" max="11009" width="9.125" style="1" customWidth="1"/>
    <col min="11010" max="11010" width="10.25" style="1" customWidth="1"/>
    <col min="11011" max="11017" width="9.125" style="1" customWidth="1"/>
    <col min="11018" max="11018" width="9.375" style="1" customWidth="1"/>
    <col min="11019" max="11025" width="9.125" style="1" customWidth="1"/>
    <col min="11026" max="11026" width="9.875" style="1" customWidth="1"/>
    <col min="11027" max="11027" width="9.125" style="1" customWidth="1"/>
    <col min="11028" max="11036" width="0" style="1" hidden="1" customWidth="1"/>
    <col min="11037" max="11037" width="10" style="1" customWidth="1"/>
    <col min="11038" max="11264" width="9" style="1"/>
    <col min="11265" max="11265" width="9.125" style="1" customWidth="1"/>
    <col min="11266" max="11266" width="10.25" style="1" customWidth="1"/>
    <col min="11267" max="11273" width="9.125" style="1" customWidth="1"/>
    <col min="11274" max="11274" width="9.375" style="1" customWidth="1"/>
    <col min="11275" max="11281" width="9.125" style="1" customWidth="1"/>
    <col min="11282" max="11282" width="9.875" style="1" customWidth="1"/>
    <col min="11283" max="11283" width="9.125" style="1" customWidth="1"/>
    <col min="11284" max="11292" width="0" style="1" hidden="1" customWidth="1"/>
    <col min="11293" max="11293" width="10" style="1" customWidth="1"/>
    <col min="11294" max="11520" width="9" style="1"/>
    <col min="11521" max="11521" width="9.125" style="1" customWidth="1"/>
    <col min="11522" max="11522" width="10.25" style="1" customWidth="1"/>
    <col min="11523" max="11529" width="9.125" style="1" customWidth="1"/>
    <col min="11530" max="11530" width="9.375" style="1" customWidth="1"/>
    <col min="11531" max="11537" width="9.125" style="1" customWidth="1"/>
    <col min="11538" max="11538" width="9.875" style="1" customWidth="1"/>
    <col min="11539" max="11539" width="9.125" style="1" customWidth="1"/>
    <col min="11540" max="11548" width="0" style="1" hidden="1" customWidth="1"/>
    <col min="11549" max="11549" width="10" style="1" customWidth="1"/>
    <col min="11550" max="11776" width="9" style="1"/>
    <col min="11777" max="11777" width="9.125" style="1" customWidth="1"/>
    <col min="11778" max="11778" width="10.25" style="1" customWidth="1"/>
    <col min="11779" max="11785" width="9.125" style="1" customWidth="1"/>
    <col min="11786" max="11786" width="9.375" style="1" customWidth="1"/>
    <col min="11787" max="11793" width="9.125" style="1" customWidth="1"/>
    <col min="11794" max="11794" width="9.875" style="1" customWidth="1"/>
    <col min="11795" max="11795" width="9.125" style="1" customWidth="1"/>
    <col min="11796" max="11804" width="0" style="1" hidden="1" customWidth="1"/>
    <col min="11805" max="11805" width="10" style="1" customWidth="1"/>
    <col min="11806" max="12032" width="9" style="1"/>
    <col min="12033" max="12033" width="9.125" style="1" customWidth="1"/>
    <col min="12034" max="12034" width="10.25" style="1" customWidth="1"/>
    <col min="12035" max="12041" width="9.125" style="1" customWidth="1"/>
    <col min="12042" max="12042" width="9.375" style="1" customWidth="1"/>
    <col min="12043" max="12049" width="9.125" style="1" customWidth="1"/>
    <col min="12050" max="12050" width="9.875" style="1" customWidth="1"/>
    <col min="12051" max="12051" width="9.125" style="1" customWidth="1"/>
    <col min="12052" max="12060" width="0" style="1" hidden="1" customWidth="1"/>
    <col min="12061" max="12061" width="10" style="1" customWidth="1"/>
    <col min="12062" max="12288" width="9" style="1"/>
    <col min="12289" max="12289" width="9.125" style="1" customWidth="1"/>
    <col min="12290" max="12290" width="10.25" style="1" customWidth="1"/>
    <col min="12291" max="12297" width="9.125" style="1" customWidth="1"/>
    <col min="12298" max="12298" width="9.375" style="1" customWidth="1"/>
    <col min="12299" max="12305" width="9.125" style="1" customWidth="1"/>
    <col min="12306" max="12306" width="9.875" style="1" customWidth="1"/>
    <col min="12307" max="12307" width="9.125" style="1" customWidth="1"/>
    <col min="12308" max="12316" width="0" style="1" hidden="1" customWidth="1"/>
    <col min="12317" max="12317" width="10" style="1" customWidth="1"/>
    <col min="12318" max="12544" width="9" style="1"/>
    <col min="12545" max="12545" width="9.125" style="1" customWidth="1"/>
    <col min="12546" max="12546" width="10.25" style="1" customWidth="1"/>
    <col min="12547" max="12553" width="9.125" style="1" customWidth="1"/>
    <col min="12554" max="12554" width="9.375" style="1" customWidth="1"/>
    <col min="12555" max="12561" width="9.125" style="1" customWidth="1"/>
    <col min="12562" max="12562" width="9.875" style="1" customWidth="1"/>
    <col min="12563" max="12563" width="9.125" style="1" customWidth="1"/>
    <col min="12564" max="12572" width="0" style="1" hidden="1" customWidth="1"/>
    <col min="12573" max="12573" width="10" style="1" customWidth="1"/>
    <col min="12574" max="12800" width="9" style="1"/>
    <col min="12801" max="12801" width="9.125" style="1" customWidth="1"/>
    <col min="12802" max="12802" width="10.25" style="1" customWidth="1"/>
    <col min="12803" max="12809" width="9.125" style="1" customWidth="1"/>
    <col min="12810" max="12810" width="9.375" style="1" customWidth="1"/>
    <col min="12811" max="12817" width="9.125" style="1" customWidth="1"/>
    <col min="12818" max="12818" width="9.875" style="1" customWidth="1"/>
    <col min="12819" max="12819" width="9.125" style="1" customWidth="1"/>
    <col min="12820" max="12828" width="0" style="1" hidden="1" customWidth="1"/>
    <col min="12829" max="12829" width="10" style="1" customWidth="1"/>
    <col min="12830" max="13056" width="9" style="1"/>
    <col min="13057" max="13057" width="9.125" style="1" customWidth="1"/>
    <col min="13058" max="13058" width="10.25" style="1" customWidth="1"/>
    <col min="13059" max="13065" width="9.125" style="1" customWidth="1"/>
    <col min="13066" max="13066" width="9.375" style="1" customWidth="1"/>
    <col min="13067" max="13073" width="9.125" style="1" customWidth="1"/>
    <col min="13074" max="13074" width="9.875" style="1" customWidth="1"/>
    <col min="13075" max="13075" width="9.125" style="1" customWidth="1"/>
    <col min="13076" max="13084" width="0" style="1" hidden="1" customWidth="1"/>
    <col min="13085" max="13085" width="10" style="1" customWidth="1"/>
    <col min="13086" max="13312" width="9" style="1"/>
    <col min="13313" max="13313" width="9.125" style="1" customWidth="1"/>
    <col min="13314" max="13314" width="10.25" style="1" customWidth="1"/>
    <col min="13315" max="13321" width="9.125" style="1" customWidth="1"/>
    <col min="13322" max="13322" width="9.375" style="1" customWidth="1"/>
    <col min="13323" max="13329" width="9.125" style="1" customWidth="1"/>
    <col min="13330" max="13330" width="9.875" style="1" customWidth="1"/>
    <col min="13331" max="13331" width="9.125" style="1" customWidth="1"/>
    <col min="13332" max="13340" width="0" style="1" hidden="1" customWidth="1"/>
    <col min="13341" max="13341" width="10" style="1" customWidth="1"/>
    <col min="13342" max="13568" width="9" style="1"/>
    <col min="13569" max="13569" width="9.125" style="1" customWidth="1"/>
    <col min="13570" max="13570" width="10.25" style="1" customWidth="1"/>
    <col min="13571" max="13577" width="9.125" style="1" customWidth="1"/>
    <col min="13578" max="13578" width="9.375" style="1" customWidth="1"/>
    <col min="13579" max="13585" width="9.125" style="1" customWidth="1"/>
    <col min="13586" max="13586" width="9.875" style="1" customWidth="1"/>
    <col min="13587" max="13587" width="9.125" style="1" customWidth="1"/>
    <col min="13588" max="13596" width="0" style="1" hidden="1" customWidth="1"/>
    <col min="13597" max="13597" width="10" style="1" customWidth="1"/>
    <col min="13598" max="13824" width="9" style="1"/>
    <col min="13825" max="13825" width="9.125" style="1" customWidth="1"/>
    <col min="13826" max="13826" width="10.25" style="1" customWidth="1"/>
    <col min="13827" max="13833" width="9.125" style="1" customWidth="1"/>
    <col min="13834" max="13834" width="9.375" style="1" customWidth="1"/>
    <col min="13835" max="13841" width="9.125" style="1" customWidth="1"/>
    <col min="13842" max="13842" width="9.875" style="1" customWidth="1"/>
    <col min="13843" max="13843" width="9.125" style="1" customWidth="1"/>
    <col min="13844" max="13852" width="0" style="1" hidden="1" customWidth="1"/>
    <col min="13853" max="13853" width="10" style="1" customWidth="1"/>
    <col min="13854" max="14080" width="9" style="1"/>
    <col min="14081" max="14081" width="9.125" style="1" customWidth="1"/>
    <col min="14082" max="14082" width="10.25" style="1" customWidth="1"/>
    <col min="14083" max="14089" width="9.125" style="1" customWidth="1"/>
    <col min="14090" max="14090" width="9.375" style="1" customWidth="1"/>
    <col min="14091" max="14097" width="9.125" style="1" customWidth="1"/>
    <col min="14098" max="14098" width="9.875" style="1" customWidth="1"/>
    <col min="14099" max="14099" width="9.125" style="1" customWidth="1"/>
    <col min="14100" max="14108" width="0" style="1" hidden="1" customWidth="1"/>
    <col min="14109" max="14109" width="10" style="1" customWidth="1"/>
    <col min="14110" max="14336" width="9" style="1"/>
    <col min="14337" max="14337" width="9.125" style="1" customWidth="1"/>
    <col min="14338" max="14338" width="10.25" style="1" customWidth="1"/>
    <col min="14339" max="14345" width="9.125" style="1" customWidth="1"/>
    <col min="14346" max="14346" width="9.375" style="1" customWidth="1"/>
    <col min="14347" max="14353" width="9.125" style="1" customWidth="1"/>
    <col min="14354" max="14354" width="9.875" style="1" customWidth="1"/>
    <col min="14355" max="14355" width="9.125" style="1" customWidth="1"/>
    <col min="14356" max="14364" width="0" style="1" hidden="1" customWidth="1"/>
    <col min="14365" max="14365" width="10" style="1" customWidth="1"/>
    <col min="14366" max="14592" width="9" style="1"/>
    <col min="14593" max="14593" width="9.125" style="1" customWidth="1"/>
    <col min="14594" max="14594" width="10.25" style="1" customWidth="1"/>
    <col min="14595" max="14601" width="9.125" style="1" customWidth="1"/>
    <col min="14602" max="14602" width="9.375" style="1" customWidth="1"/>
    <col min="14603" max="14609" width="9.125" style="1" customWidth="1"/>
    <col min="14610" max="14610" width="9.875" style="1" customWidth="1"/>
    <col min="14611" max="14611" width="9.125" style="1" customWidth="1"/>
    <col min="14612" max="14620" width="0" style="1" hidden="1" customWidth="1"/>
    <col min="14621" max="14621" width="10" style="1" customWidth="1"/>
    <col min="14622" max="14848" width="9" style="1"/>
    <col min="14849" max="14849" width="9.125" style="1" customWidth="1"/>
    <col min="14850" max="14850" width="10.25" style="1" customWidth="1"/>
    <col min="14851" max="14857" width="9.125" style="1" customWidth="1"/>
    <col min="14858" max="14858" width="9.375" style="1" customWidth="1"/>
    <col min="14859" max="14865" width="9.125" style="1" customWidth="1"/>
    <col min="14866" max="14866" width="9.875" style="1" customWidth="1"/>
    <col min="14867" max="14867" width="9.125" style="1" customWidth="1"/>
    <col min="14868" max="14876" width="0" style="1" hidden="1" customWidth="1"/>
    <col min="14877" max="14877" width="10" style="1" customWidth="1"/>
    <col min="14878" max="15104" width="9" style="1"/>
    <col min="15105" max="15105" width="9.125" style="1" customWidth="1"/>
    <col min="15106" max="15106" width="10.25" style="1" customWidth="1"/>
    <col min="15107" max="15113" width="9.125" style="1" customWidth="1"/>
    <col min="15114" max="15114" width="9.375" style="1" customWidth="1"/>
    <col min="15115" max="15121" width="9.125" style="1" customWidth="1"/>
    <col min="15122" max="15122" width="9.875" style="1" customWidth="1"/>
    <col min="15123" max="15123" width="9.125" style="1" customWidth="1"/>
    <col min="15124" max="15132" width="0" style="1" hidden="1" customWidth="1"/>
    <col min="15133" max="15133" width="10" style="1" customWidth="1"/>
    <col min="15134" max="15360" width="9" style="1"/>
    <col min="15361" max="15361" width="9.125" style="1" customWidth="1"/>
    <col min="15362" max="15362" width="10.25" style="1" customWidth="1"/>
    <col min="15363" max="15369" width="9.125" style="1" customWidth="1"/>
    <col min="15370" max="15370" width="9.375" style="1" customWidth="1"/>
    <col min="15371" max="15377" width="9.125" style="1" customWidth="1"/>
    <col min="15378" max="15378" width="9.875" style="1" customWidth="1"/>
    <col min="15379" max="15379" width="9.125" style="1" customWidth="1"/>
    <col min="15380" max="15388" width="0" style="1" hidden="1" customWidth="1"/>
    <col min="15389" max="15389" width="10" style="1" customWidth="1"/>
    <col min="15390" max="15616" width="9" style="1"/>
    <col min="15617" max="15617" width="9.125" style="1" customWidth="1"/>
    <col min="15618" max="15618" width="10.25" style="1" customWidth="1"/>
    <col min="15619" max="15625" width="9.125" style="1" customWidth="1"/>
    <col min="15626" max="15626" width="9.375" style="1" customWidth="1"/>
    <col min="15627" max="15633" width="9.125" style="1" customWidth="1"/>
    <col min="15634" max="15634" width="9.875" style="1" customWidth="1"/>
    <col min="15635" max="15635" width="9.125" style="1" customWidth="1"/>
    <col min="15636" max="15644" width="0" style="1" hidden="1" customWidth="1"/>
    <col min="15645" max="15645" width="10" style="1" customWidth="1"/>
    <col min="15646" max="15872" width="9" style="1"/>
    <col min="15873" max="15873" width="9.125" style="1" customWidth="1"/>
    <col min="15874" max="15874" width="10.25" style="1" customWidth="1"/>
    <col min="15875" max="15881" width="9.125" style="1" customWidth="1"/>
    <col min="15882" max="15882" width="9.375" style="1" customWidth="1"/>
    <col min="15883" max="15889" width="9.125" style="1" customWidth="1"/>
    <col min="15890" max="15890" width="9.875" style="1" customWidth="1"/>
    <col min="15891" max="15891" width="9.125" style="1" customWidth="1"/>
    <col min="15892" max="15900" width="0" style="1" hidden="1" customWidth="1"/>
    <col min="15901" max="15901" width="10" style="1" customWidth="1"/>
    <col min="15902" max="16128" width="9" style="1"/>
    <col min="16129" max="16129" width="9.125" style="1" customWidth="1"/>
    <col min="16130" max="16130" width="10.25" style="1" customWidth="1"/>
    <col min="16131" max="16137" width="9.125" style="1" customWidth="1"/>
    <col min="16138" max="16138" width="9.375" style="1" customWidth="1"/>
    <col min="16139" max="16145" width="9.125" style="1" customWidth="1"/>
    <col min="16146" max="16146" width="9.875" style="1" customWidth="1"/>
    <col min="16147" max="16147" width="9.125" style="1" customWidth="1"/>
    <col min="16148" max="16156" width="0" style="1" hidden="1" customWidth="1"/>
    <col min="16157" max="16157" width="10" style="1" customWidth="1"/>
    <col min="16158" max="16384" width="9" style="1"/>
  </cols>
  <sheetData>
    <row r="1" spans="1:27" ht="31.5" customHeight="1">
      <c r="F1" s="2" t="s">
        <v>0</v>
      </c>
    </row>
    <row r="2" spans="1:27" ht="24" customHeight="1">
      <c r="A2" s="3"/>
      <c r="B2" s="3"/>
      <c r="C2" s="3"/>
      <c r="D2" s="3"/>
      <c r="E2" s="3"/>
      <c r="F2" s="3"/>
      <c r="G2" s="3"/>
      <c r="J2" s="4">
        <v>43552</v>
      </c>
      <c r="K2" s="3"/>
      <c r="L2" s="3"/>
      <c r="M2" s="3"/>
      <c r="N2" s="3"/>
      <c r="O2" s="3"/>
      <c r="P2" s="3"/>
      <c r="Q2" s="3"/>
      <c r="S2" s="5" t="s">
        <v>1</v>
      </c>
    </row>
    <row r="3" spans="1:27" ht="22.5" customHeight="1">
      <c r="A3" s="6" t="s">
        <v>2</v>
      </c>
      <c r="B3" s="7" t="s">
        <v>3</v>
      </c>
      <c r="C3" s="7"/>
      <c r="D3" s="7"/>
      <c r="E3" s="7" t="s">
        <v>4</v>
      </c>
      <c r="F3" s="7"/>
      <c r="G3" s="7"/>
      <c r="H3" s="54" t="s">
        <v>5</v>
      </c>
      <c r="I3" s="54"/>
      <c r="J3" s="54"/>
      <c r="K3" s="54"/>
      <c r="L3" s="54"/>
      <c r="M3" s="7" t="s">
        <v>6</v>
      </c>
      <c r="N3" s="7"/>
      <c r="O3" s="7" t="s">
        <v>7</v>
      </c>
      <c r="P3" s="7"/>
      <c r="Q3" s="7" t="s">
        <v>8</v>
      </c>
      <c r="R3" s="7"/>
      <c r="S3" s="7"/>
      <c r="T3" s="35"/>
    </row>
    <row r="4" spans="1:27" ht="22.5" customHeight="1">
      <c r="A4" s="8"/>
      <c r="B4" s="49" t="s">
        <v>9</v>
      </c>
      <c r="C4" s="49" t="s">
        <v>10</v>
      </c>
      <c r="D4" s="49" t="s">
        <v>11</v>
      </c>
      <c r="E4" s="49" t="s">
        <v>12</v>
      </c>
      <c r="F4" s="49" t="s">
        <v>13</v>
      </c>
      <c r="G4" s="49" t="s">
        <v>14</v>
      </c>
      <c r="H4" s="54" t="s">
        <v>15</v>
      </c>
      <c r="I4" s="55"/>
      <c r="J4" s="55"/>
      <c r="K4" s="55"/>
      <c r="L4" s="49" t="s">
        <v>13</v>
      </c>
      <c r="M4" s="49" t="s">
        <v>12</v>
      </c>
      <c r="N4" s="49" t="s">
        <v>13</v>
      </c>
      <c r="O4" s="49" t="s">
        <v>12</v>
      </c>
      <c r="P4" s="49" t="s">
        <v>13</v>
      </c>
      <c r="Q4" s="49" t="s">
        <v>16</v>
      </c>
      <c r="R4" s="9" t="s">
        <v>17</v>
      </c>
      <c r="S4" s="49"/>
      <c r="T4" s="36" t="s">
        <v>18</v>
      </c>
    </row>
    <row r="5" spans="1:27" ht="22.5" customHeight="1">
      <c r="A5" s="10" t="s">
        <v>19</v>
      </c>
      <c r="B5" s="11" t="s">
        <v>20</v>
      </c>
      <c r="C5" s="49" t="s">
        <v>21</v>
      </c>
      <c r="D5" s="49" t="s">
        <v>22</v>
      </c>
      <c r="E5" s="49" t="s">
        <v>20</v>
      </c>
      <c r="F5" s="49" t="s">
        <v>23</v>
      </c>
      <c r="G5" s="49" t="s">
        <v>24</v>
      </c>
      <c r="H5" s="49" t="s">
        <v>25</v>
      </c>
      <c r="I5" s="49" t="s">
        <v>26</v>
      </c>
      <c r="J5" s="49" t="s">
        <v>27</v>
      </c>
      <c r="K5" s="49" t="s">
        <v>28</v>
      </c>
      <c r="L5" s="49" t="s">
        <v>21</v>
      </c>
      <c r="M5" s="49" t="s">
        <v>20</v>
      </c>
      <c r="N5" s="49" t="s">
        <v>21</v>
      </c>
      <c r="O5" s="49" t="s">
        <v>20</v>
      </c>
      <c r="P5" s="49" t="s">
        <v>21</v>
      </c>
      <c r="Q5" s="49" t="s">
        <v>29</v>
      </c>
      <c r="R5" s="49" t="s">
        <v>30</v>
      </c>
      <c r="S5" s="49" t="s">
        <v>31</v>
      </c>
      <c r="T5" s="36" t="s">
        <v>32</v>
      </c>
      <c r="U5" s="51" t="s">
        <v>33</v>
      </c>
      <c r="V5" s="51" t="s">
        <v>34</v>
      </c>
      <c r="W5" s="37" t="s">
        <v>35</v>
      </c>
      <c r="X5" s="51" t="s">
        <v>36</v>
      </c>
      <c r="Y5" s="51" t="s">
        <v>37</v>
      </c>
      <c r="Z5" s="51" t="s">
        <v>36</v>
      </c>
      <c r="AA5" s="52" t="s">
        <v>38</v>
      </c>
    </row>
    <row r="6" spans="1:27" s="53" customFormat="1" ht="22.5" customHeight="1">
      <c r="A6" s="12" t="s">
        <v>39</v>
      </c>
      <c r="B6" s="13">
        <f>SUM(B7:B15)</f>
        <v>216852.57331000001</v>
      </c>
      <c r="C6" s="13">
        <f>SUM(C7:C15)</f>
        <v>206391.171852</v>
      </c>
      <c r="D6" s="14">
        <f t="shared" ref="D6:D15" si="0">(B6-C6)/C6*100</f>
        <v>5.0687252580268893</v>
      </c>
      <c r="E6" s="13">
        <f>SUM(E7:E15)</f>
        <v>997.2570110000056</v>
      </c>
      <c r="F6" s="13">
        <f>SUM(F7:F15)</f>
        <v>962.70751699998777</v>
      </c>
      <c r="G6" s="13">
        <f t="shared" ref="G6:L6" si="1">SUM(G7:G15)</f>
        <v>34.549494000017688</v>
      </c>
      <c r="H6" s="13">
        <f t="shared" si="1"/>
        <v>10765.917286</v>
      </c>
      <c r="I6" s="13">
        <f t="shared" si="1"/>
        <v>7275.503283</v>
      </c>
      <c r="J6" s="13">
        <f t="shared" si="1"/>
        <v>3178.548178</v>
      </c>
      <c r="K6" s="13">
        <f t="shared" si="1"/>
        <v>311.86582500000003</v>
      </c>
      <c r="L6" s="13">
        <f t="shared" si="1"/>
        <v>9998.2471210000003</v>
      </c>
      <c r="M6" s="14">
        <f>E6/B6*100</f>
        <v>0.45987787729610391</v>
      </c>
      <c r="N6" s="14">
        <f>F6/C6*100</f>
        <v>0.4664480114926286</v>
      </c>
      <c r="O6" s="14">
        <f t="shared" ref="O6:O11" si="2">H6/B6*100</f>
        <v>4.9646251006713493</v>
      </c>
      <c r="P6" s="14">
        <f t="shared" ref="P6:P15" si="3">L6/C6*100</f>
        <v>4.8443191786175781</v>
      </c>
      <c r="Q6" s="13">
        <f>SUM(Q7:Q15)</f>
        <v>205973.95473</v>
      </c>
      <c r="R6" s="14">
        <f t="shared" ref="R6:R15" si="4">(B6-Q6)/B6*100</f>
        <v>5.0165964894723931</v>
      </c>
      <c r="S6" s="14">
        <f>(C6-T6)/C6*100</f>
        <v>4.7649734936590198</v>
      </c>
      <c r="T6" s="38">
        <f>SUM(T7:T15)</f>
        <v>196556.68721999996</v>
      </c>
      <c r="U6" s="39">
        <f>SUM(U7:U15)</f>
        <v>21055.896819000001</v>
      </c>
      <c r="V6" s="39">
        <f>SUM(V7:V15)</f>
        <v>5000</v>
      </c>
      <c r="W6" s="40">
        <f>V6+U6</f>
        <v>26055.896819000001</v>
      </c>
      <c r="X6" s="41">
        <f>[1]比率计算!Q3</f>
        <v>1</v>
      </c>
      <c r="Y6" s="41">
        <f>[1]比率计算!R3</f>
        <v>1</v>
      </c>
      <c r="Z6" s="41">
        <f>[1]比率计算!S3</f>
        <v>0.16131325930197388</v>
      </c>
      <c r="AA6" s="41">
        <f>[1]比率计算!T3</f>
        <v>0.25975049563470864</v>
      </c>
    </row>
    <row r="7" spans="1:27" ht="22.5" customHeight="1">
      <c r="A7" s="49" t="s">
        <v>40</v>
      </c>
      <c r="B7" s="15">
        <f>'[1]损益表-8'!G5/10000</f>
        <v>58410.466068000009</v>
      </c>
      <c r="C7" s="15">
        <f>[1]去年数据!B7</f>
        <v>59708.650357999992</v>
      </c>
      <c r="D7" s="16">
        <f t="shared" si="0"/>
        <v>-2.1741980135480441</v>
      </c>
      <c r="E7" s="15">
        <f>'[1]损益表-8'!G24/10000</f>
        <v>542.38671600000362</v>
      </c>
      <c r="F7" s="15">
        <f>[1]去年数据!E7</f>
        <v>773.35384799999281</v>
      </c>
      <c r="G7" s="15">
        <f t="shared" ref="G7:G15" si="5">E7-F7</f>
        <v>-230.96713199998919</v>
      </c>
      <c r="H7" s="15">
        <f t="shared" ref="H7:H15" si="6">SUM(I7:K7)</f>
        <v>4812.4077750000006</v>
      </c>
      <c r="I7" s="15">
        <f>'[1]损益表-8'!G9/10000</f>
        <v>3136.8935330000004</v>
      </c>
      <c r="J7" s="15">
        <f>'[1]损益表-8'!G15/10000</f>
        <v>1570.587968</v>
      </c>
      <c r="K7" s="15">
        <f>'[1]损益表-8'!G16/10000</f>
        <v>104.92627399999999</v>
      </c>
      <c r="L7" s="15">
        <f>[1]去年数据!H7</f>
        <v>4532.7025560000002</v>
      </c>
      <c r="M7" s="16">
        <f t="shared" ref="M7:N15" si="7">E7/B7*100</f>
        <v>0.92857796301192075</v>
      </c>
      <c r="N7" s="16">
        <f t="shared" si="7"/>
        <v>1.2952124078557001</v>
      </c>
      <c r="O7" s="16">
        <f t="shared" si="2"/>
        <v>8.2389477416556058</v>
      </c>
      <c r="P7" s="16">
        <f t="shared" si="3"/>
        <v>7.5913666258120198</v>
      </c>
      <c r="Q7" s="15">
        <f>'[1]损益表-8'!G8/10000</f>
        <v>53491.021797000001</v>
      </c>
      <c r="R7" s="16">
        <f t="shared" si="4"/>
        <v>8.4221965722254524</v>
      </c>
      <c r="S7" s="16">
        <f t="shared" ref="S7:S15" si="8">(C7-T7)/C7*100</f>
        <v>6.8877232115312381</v>
      </c>
      <c r="T7" s="42">
        <f>[1]去年数据!Q7</f>
        <v>55596.083787999996</v>
      </c>
      <c r="U7" s="32">
        <f>'[1]资负表-8'!$M$7/10000</f>
        <v>12900</v>
      </c>
      <c r="V7" s="32">
        <f>'[1]资负表-8'!$M$24/10000</f>
        <v>0</v>
      </c>
      <c r="W7" s="40">
        <f>V7+U7</f>
        <v>12900</v>
      </c>
      <c r="X7" s="41">
        <f>[1]比率计算!Q4</f>
        <v>0.49508946437772577</v>
      </c>
      <c r="Y7" s="41">
        <f>[1]比率计算!R4</f>
        <v>0.39088789579218158</v>
      </c>
      <c r="Z7" s="41">
        <f>[1]比率计算!S4</f>
        <v>0.20431560046898964</v>
      </c>
      <c r="AA7" s="41">
        <f>[1]比率计算!T4</f>
        <v>0.68298991802198228</v>
      </c>
    </row>
    <row r="8" spans="1:27" ht="22.5" customHeight="1">
      <c r="A8" s="49" t="s">
        <v>41</v>
      </c>
      <c r="B8" s="15">
        <f>'[1]损益表-8'!I5/10000</f>
        <v>26219.096274</v>
      </c>
      <c r="C8" s="15">
        <f>[1]去年数据!B8</f>
        <v>26269.216366000004</v>
      </c>
      <c r="D8" s="16">
        <f t="shared" si="0"/>
        <v>-0.19079401266371468</v>
      </c>
      <c r="E8" s="15">
        <f>'[1]损益表-8'!I24/10000</f>
        <v>62.545027999999036</v>
      </c>
      <c r="F8" s="15">
        <f>[1]去年数据!E8</f>
        <v>51.114265000003485</v>
      </c>
      <c r="G8" s="15">
        <f t="shared" si="5"/>
        <v>11.430762999995551</v>
      </c>
      <c r="H8" s="15">
        <f t="shared" si="6"/>
        <v>1142.918175</v>
      </c>
      <c r="I8" s="15">
        <f>'[1]损益表-8'!I9/10000</f>
        <v>1016.448082</v>
      </c>
      <c r="J8" s="15">
        <f>'[1]损益表-8'!I15/10000</f>
        <v>125.15025299999998</v>
      </c>
      <c r="K8" s="15">
        <f>'[1]损益表-8'!I16/10000</f>
        <v>1.3198400000000001</v>
      </c>
      <c r="L8" s="15">
        <f>[1]去年数据!H8</f>
        <v>1142.0152849999999</v>
      </c>
      <c r="M8" s="16">
        <f t="shared" si="7"/>
        <v>0.23854761181079082</v>
      </c>
      <c r="N8" s="16">
        <f t="shared" si="7"/>
        <v>0.19457856788663172</v>
      </c>
      <c r="O8" s="16">
        <f t="shared" si="2"/>
        <v>4.3591059091284068</v>
      </c>
      <c r="P8" s="16">
        <f t="shared" si="3"/>
        <v>4.3473519312060613</v>
      </c>
      <c r="Q8" s="15">
        <f>'[1]损益表-8'!I8/10000</f>
        <v>25006.040198000002</v>
      </c>
      <c r="R8" s="16">
        <f t="shared" si="4"/>
        <v>4.6266128447871653</v>
      </c>
      <c r="S8" s="16">
        <f t="shared" si="8"/>
        <v>4.6773456881275832</v>
      </c>
      <c r="T8" s="42">
        <f>[1]去年数据!Q8</f>
        <v>25040.514306999998</v>
      </c>
      <c r="U8" s="32">
        <f>'[1]资负表-8'!$O$7/10000</f>
        <v>1000</v>
      </c>
      <c r="V8" s="32">
        <f>'[1]资负表-8'!$O$24/10000</f>
        <v>0</v>
      </c>
      <c r="W8" s="40">
        <f t="shared" ref="W8:W15" si="9">V8+U8</f>
        <v>1000</v>
      </c>
      <c r="X8" s="41">
        <f>[1]比率计算!Q5</f>
        <v>3.837902824633533E-2</v>
      </c>
      <c r="Y8" s="41">
        <f>[1]比率计算!R5</f>
        <v>8.5302112838403304E-2</v>
      </c>
      <c r="Z8" s="41">
        <f>[1]比率计算!S5</f>
        <v>7.2577875614724993E-2</v>
      </c>
      <c r="AA8" s="41">
        <f>[1]比率计算!T5</f>
        <v>9.1761224732236191E-2</v>
      </c>
    </row>
    <row r="9" spans="1:27" ht="22.5" customHeight="1">
      <c r="A9" s="49" t="s">
        <v>42</v>
      </c>
      <c r="B9" s="15">
        <f>'[1]损益表-8'!K5/10000</f>
        <v>29681.477383000005</v>
      </c>
      <c r="C9" s="15">
        <f>[1]去年数据!B9</f>
        <v>28088.527591999995</v>
      </c>
      <c r="D9" s="16">
        <f t="shared" si="0"/>
        <v>5.6711758413912179</v>
      </c>
      <c r="E9" s="15">
        <f>'[1]损益表-8'!K24/10000</f>
        <v>82.515501000006751</v>
      </c>
      <c r="F9" s="15">
        <f>[1]去年数据!E9</f>
        <v>93.003641999999019</v>
      </c>
      <c r="G9" s="15">
        <f t="shared" si="5"/>
        <v>-10.488140999992268</v>
      </c>
      <c r="H9" s="15">
        <f t="shared" si="6"/>
        <v>1305.9985639999998</v>
      </c>
      <c r="I9" s="15">
        <f>'[1]损益表-8'!K9/10000</f>
        <v>789.89685299999996</v>
      </c>
      <c r="J9" s="15">
        <f>'[1]损益表-8'!K15/10000</f>
        <v>393.503376</v>
      </c>
      <c r="K9" s="15">
        <f>'[1]损益表-8'!K16/10000</f>
        <v>122.59833500000001</v>
      </c>
      <c r="L9" s="15">
        <f>[1]去年数据!H9</f>
        <v>1372.429809</v>
      </c>
      <c r="M9" s="16">
        <f t="shared" si="7"/>
        <v>0.27800334846966651</v>
      </c>
      <c r="N9" s="16">
        <f t="shared" si="7"/>
        <v>0.33110899706429525</v>
      </c>
      <c r="O9" s="16">
        <f t="shared" si="2"/>
        <v>4.40004568218699</v>
      </c>
      <c r="P9" s="16">
        <f t="shared" si="3"/>
        <v>4.8860866932408635</v>
      </c>
      <c r="Q9" s="15">
        <f>'[1]损益表-8'!K8/10000</f>
        <v>28339.389764999996</v>
      </c>
      <c r="R9" s="16">
        <f t="shared" si="4"/>
        <v>4.5216334776135039</v>
      </c>
      <c r="S9" s="16">
        <f t="shared" si="8"/>
        <v>5.090802005610513</v>
      </c>
      <c r="T9" s="42">
        <f>[1]去年数据!Q9</f>
        <v>26658.596265999997</v>
      </c>
      <c r="U9" s="32">
        <f>'[1]资负表-8'!$Q$7/10000</f>
        <v>3855.8968189999996</v>
      </c>
      <c r="V9" s="32">
        <f>'[1]资负表-8'!$Q$24/10000</f>
        <v>5000</v>
      </c>
      <c r="W9" s="40">
        <f t="shared" si="9"/>
        <v>8855.8968189999996</v>
      </c>
      <c r="X9" s="41">
        <f>[1]比率计算!Q6</f>
        <v>0.33988071416303223</v>
      </c>
      <c r="Y9" s="41">
        <f>[1]比率计算!R6</f>
        <v>0.12482432190287165</v>
      </c>
      <c r="Z9" s="41">
        <f>[1]比率计算!S6</f>
        <v>0.4392354385724882</v>
      </c>
      <c r="AA9" s="41">
        <f>[1]比率计算!T6</f>
        <v>0.54973593776496255</v>
      </c>
    </row>
    <row r="10" spans="1:27" ht="22.5" customHeight="1">
      <c r="A10" s="49" t="s">
        <v>43</v>
      </c>
      <c r="B10" s="15">
        <f>'[1]损益表-8'!Q5/10000</f>
        <v>30379.770123000002</v>
      </c>
      <c r="C10" s="15">
        <f>[1]去年数据!B10</f>
        <v>29891.885026</v>
      </c>
      <c r="D10" s="16">
        <f t="shared" si="0"/>
        <v>1.6321657084377217</v>
      </c>
      <c r="E10" s="15">
        <f>'[1]损益表-8'!Q24/10000</f>
        <v>60.885912000002925</v>
      </c>
      <c r="F10" s="15">
        <f>[1]去年数据!E10</f>
        <v>35.964311999996717</v>
      </c>
      <c r="G10" s="15">
        <f t="shared" si="5"/>
        <v>24.921600000006208</v>
      </c>
      <c r="H10" s="15">
        <f t="shared" si="6"/>
        <v>874.63481000000002</v>
      </c>
      <c r="I10" s="15">
        <f>'[1]损益表-8'!Q9/10000</f>
        <v>559.83937500000002</v>
      </c>
      <c r="J10" s="15">
        <f>'[1]损益表-8'!Q15/10000</f>
        <v>317.52926799999995</v>
      </c>
      <c r="K10" s="15">
        <f>'[1]损益表-8'!Q16/10000</f>
        <v>-2.7338330000000002</v>
      </c>
      <c r="L10" s="15">
        <f>[1]去年数据!H10</f>
        <v>814.61567699999978</v>
      </c>
      <c r="M10" s="16">
        <f t="shared" si="7"/>
        <v>0.20041597337139574</v>
      </c>
      <c r="N10" s="16">
        <f t="shared" si="7"/>
        <v>0.12031463378343291</v>
      </c>
      <c r="O10" s="16">
        <f t="shared" si="2"/>
        <v>2.879004042686383</v>
      </c>
      <c r="P10" s="16">
        <f t="shared" si="3"/>
        <v>2.7252067786673408</v>
      </c>
      <c r="Q10" s="15">
        <f>'[1]损益表-8'!Q8/10000</f>
        <v>29544.578951</v>
      </c>
      <c r="R10" s="16">
        <f t="shared" si="4"/>
        <v>2.7491688337947418</v>
      </c>
      <c r="S10" s="16">
        <f t="shared" si="8"/>
        <v>2.6575598705435635</v>
      </c>
      <c r="T10" s="42">
        <f>[1]去年数据!Q10</f>
        <v>29097.490285000003</v>
      </c>
      <c r="U10" s="32">
        <f>'[1]资负表-8'!$W$7/10000</f>
        <v>0</v>
      </c>
      <c r="V10" s="32">
        <f>'[1]资负表-8'!$W$24/10000</f>
        <v>0</v>
      </c>
      <c r="W10" s="40">
        <f t="shared" si="9"/>
        <v>0</v>
      </c>
      <c r="X10" s="41">
        <f>[1]比率计算!Q7</f>
        <v>0</v>
      </c>
      <c r="Y10" s="41">
        <f>[1]比率计算!R7</f>
        <v>7.8480346696501391E-2</v>
      </c>
      <c r="Z10" s="41">
        <f>[1]比率计算!S7</f>
        <v>0</v>
      </c>
      <c r="AA10" s="41">
        <f>[1]比率计算!T7</f>
        <v>0</v>
      </c>
    </row>
    <row r="11" spans="1:27" ht="22.5" customHeight="1">
      <c r="A11" s="49" t="s">
        <v>44</v>
      </c>
      <c r="B11" s="15">
        <f>'[1]损益表-8'!S5/10000</f>
        <v>2207.1651179999999</v>
      </c>
      <c r="C11" s="15">
        <f>[1]去年数据!B11</f>
        <v>2065.2679740000003</v>
      </c>
      <c r="D11" s="16">
        <f t="shared" si="0"/>
        <v>6.8706407975316601</v>
      </c>
      <c r="E11" s="15">
        <f>'[1]损益表-8'!S24/10000</f>
        <v>67.367739000000057</v>
      </c>
      <c r="F11" s="15">
        <f>[1]去年数据!E11</f>
        <v>57.365673000000101</v>
      </c>
      <c r="G11" s="15">
        <f t="shared" si="5"/>
        <v>10.002065999999957</v>
      </c>
      <c r="H11" s="15">
        <f t="shared" si="6"/>
        <v>30.318213999999998</v>
      </c>
      <c r="I11" s="15">
        <f>'[1]损益表-8'!S9/10000</f>
        <v>11.669513999999998</v>
      </c>
      <c r="J11" s="15">
        <f>'[1]损益表-8'!S15/10000</f>
        <v>18.250112999999999</v>
      </c>
      <c r="K11" s="15">
        <f>'[1]损益表-8'!S16/10000</f>
        <v>0.39858699999999997</v>
      </c>
      <c r="L11" s="15">
        <f>[1]去年数据!H11</f>
        <v>33.156085000000004</v>
      </c>
      <c r="M11" s="16">
        <f t="shared" si="7"/>
        <v>3.0522292351668119</v>
      </c>
      <c r="N11" s="16">
        <f t="shared" si="7"/>
        <v>2.7776382397919317</v>
      </c>
      <c r="O11" s="16">
        <f t="shared" si="2"/>
        <v>1.3736269095930864</v>
      </c>
      <c r="P11" s="16">
        <f t="shared" si="3"/>
        <v>1.6054132159800778</v>
      </c>
      <c r="Q11" s="15">
        <f>'[1]损益表-8'!S8/10000</f>
        <v>2095.5347039999997</v>
      </c>
      <c r="R11" s="16">
        <f t="shared" si="4"/>
        <v>5.0576376497447075</v>
      </c>
      <c r="S11" s="16">
        <f t="shared" si="8"/>
        <v>4.0595040476815267</v>
      </c>
      <c r="T11" s="42">
        <f>[1]去年数据!Q11</f>
        <v>1981.4283370000001</v>
      </c>
      <c r="U11" s="32">
        <f>'[1]资负表-8'!$Y$7/10000</f>
        <v>0</v>
      </c>
      <c r="V11" s="32">
        <f>'[1]资负表-8'!$Y$24/10000</f>
        <v>0</v>
      </c>
      <c r="W11" s="40">
        <f t="shared" si="9"/>
        <v>0</v>
      </c>
      <c r="X11" s="41">
        <f>[1]比率计算!Q8</f>
        <v>0</v>
      </c>
      <c r="Y11" s="41">
        <f>[1]比率计算!R8</f>
        <v>8.7687323172597077E-3</v>
      </c>
      <c r="Z11" s="41">
        <f>[1]比率计算!S8</f>
        <v>0</v>
      </c>
      <c r="AA11" s="41">
        <f>[1]比率计算!T8</f>
        <v>0</v>
      </c>
    </row>
    <row r="12" spans="1:27" ht="22.5" customHeight="1">
      <c r="A12" s="49" t="s">
        <v>45</v>
      </c>
      <c r="B12" s="15">
        <f>'[1]损益表-8'!U5/10000</f>
        <v>21712.367806000002</v>
      </c>
      <c r="C12" s="15">
        <f>[1]去年数据!B12</f>
        <v>19397.224421000003</v>
      </c>
      <c r="D12" s="16">
        <f t="shared" si="0"/>
        <v>11.935436404465978</v>
      </c>
      <c r="E12" s="15">
        <f>'[1]损益表-8'!U24/10000</f>
        <v>55.186391000000548</v>
      </c>
      <c r="F12" s="15">
        <f>[1]去年数据!E12</f>
        <v>52.505480999999968</v>
      </c>
      <c r="G12" s="15">
        <f t="shared" si="5"/>
        <v>2.6809100000005799</v>
      </c>
      <c r="H12" s="15">
        <f t="shared" si="6"/>
        <v>865.56037600000002</v>
      </c>
      <c r="I12" s="15">
        <f>'[1]损益表-8'!U9/10000</f>
        <v>608.60809800000004</v>
      </c>
      <c r="J12" s="15">
        <f>'[1]损益表-8'!U15/10000</f>
        <v>143.37509499999999</v>
      </c>
      <c r="K12" s="15">
        <f>'[1]损益表-8'!U16/10000</f>
        <v>113.57718300000001</v>
      </c>
      <c r="L12" s="15">
        <f>[1]去年数据!H12</f>
        <v>707.17371800000001</v>
      </c>
      <c r="M12" s="16">
        <f t="shared" si="7"/>
        <v>0.2541703028112407</v>
      </c>
      <c r="N12" s="16">
        <f t="shared" si="7"/>
        <v>0.27068553655107475</v>
      </c>
      <c r="O12" s="16">
        <f>H12/B12*100</f>
        <v>3.9864854157491325</v>
      </c>
      <c r="P12" s="16">
        <f t="shared" si="3"/>
        <v>3.6457469514782384</v>
      </c>
      <c r="Q12" s="15">
        <f>'[1]损益表-8'!U8/10000</f>
        <v>20785.945865999998</v>
      </c>
      <c r="R12" s="16">
        <f t="shared" si="4"/>
        <v>4.2667936923212775</v>
      </c>
      <c r="S12" s="16">
        <f t="shared" si="8"/>
        <v>4.2689048289998199</v>
      </c>
      <c r="T12" s="42">
        <f>[1]去年数据!Q12</f>
        <v>18569.175371000001</v>
      </c>
      <c r="U12" s="32">
        <f>'[1]资负表-8'!$AA$7/10000</f>
        <v>2600</v>
      </c>
      <c r="V12" s="32">
        <f>'[1]资负表-8'!$AA$24/10000</f>
        <v>0</v>
      </c>
      <c r="W12" s="40">
        <f t="shared" si="9"/>
        <v>2600</v>
      </c>
      <c r="X12" s="41">
        <f>[1]比率计算!Q9</f>
        <v>9.9785473440471867E-2</v>
      </c>
      <c r="Y12" s="41">
        <f>[1]比率计算!R9</f>
        <v>5.297101487565458E-2</v>
      </c>
      <c r="Z12" s="41">
        <f>[1]比率计算!S9</f>
        <v>0.30387788471598831</v>
      </c>
      <c r="AA12" s="41">
        <f>[1]比率计算!T9</f>
        <v>0.42187158030491356</v>
      </c>
    </row>
    <row r="13" spans="1:27" s="44" customFormat="1" ht="22.5" customHeight="1">
      <c r="A13" s="49" t="s">
        <v>46</v>
      </c>
      <c r="B13" s="15">
        <f>'[1]损益表-8'!W5/10000</f>
        <v>6552.157674</v>
      </c>
      <c r="C13" s="15">
        <f>[1]去年数据!B13</f>
        <v>5532.0423620000001</v>
      </c>
      <c r="D13" s="16">
        <f t="shared" si="0"/>
        <v>18.440121120677709</v>
      </c>
      <c r="E13" s="15">
        <f>'[1]损益表-8'!W24/10000</f>
        <v>9.0735799999998878</v>
      </c>
      <c r="F13" s="15">
        <f>[1]去年数据!E13</f>
        <v>8.508908999999333</v>
      </c>
      <c r="G13" s="15">
        <f t="shared" si="5"/>
        <v>0.56467100000055481</v>
      </c>
      <c r="H13" s="15">
        <f t="shared" si="6"/>
        <v>342.08897700000006</v>
      </c>
      <c r="I13" s="15">
        <f>'[1]损益表-8'!W9/10000</f>
        <v>198.821856</v>
      </c>
      <c r="J13" s="15">
        <f>'[1]损益表-8'!W15/10000</f>
        <v>124.60991300000001</v>
      </c>
      <c r="K13" s="15">
        <f>'[1]损益表-8'!W16/10000</f>
        <v>18.657208000000001</v>
      </c>
      <c r="L13" s="15">
        <f>[1]去年数据!H13</f>
        <v>227.65840700000001</v>
      </c>
      <c r="M13" s="16">
        <f t="shared" si="7"/>
        <v>0.13848232065606861</v>
      </c>
      <c r="N13" s="16">
        <f t="shared" si="7"/>
        <v>0.15381134928480747</v>
      </c>
      <c r="O13" s="16">
        <f>H13/B13*100</f>
        <v>5.2210125888371604</v>
      </c>
      <c r="P13" s="16">
        <f t="shared" si="3"/>
        <v>4.1152686856449634</v>
      </c>
      <c r="Q13" s="15">
        <f>'[1]损益表-8'!W8/10000</f>
        <v>6429.22102</v>
      </c>
      <c r="R13" s="16">
        <f t="shared" si="4"/>
        <v>1.8762774053474356</v>
      </c>
      <c r="S13" s="16">
        <f t="shared" si="8"/>
        <v>1.4330889717073294</v>
      </c>
      <c r="T13" s="42">
        <f>[1]去年数据!Q13</f>
        <v>5452.7632730000005</v>
      </c>
      <c r="U13" s="43">
        <f>'[1]资负表-8'!$AC$7/10000</f>
        <v>0</v>
      </c>
      <c r="V13" s="43">
        <f>'[1]资负表-8'!$AC$24/10000</f>
        <v>0</v>
      </c>
      <c r="W13" s="40">
        <f t="shared" si="9"/>
        <v>0</v>
      </c>
      <c r="X13" s="41">
        <f>[1]比率计算!Q10</f>
        <v>0</v>
      </c>
      <c r="Y13" s="41">
        <f>[1]比率计算!R10</f>
        <v>2.3126403493876416E-2</v>
      </c>
      <c r="Z13" s="41">
        <f>[1]比率计算!S10</f>
        <v>0</v>
      </c>
      <c r="AA13" s="41">
        <f>[1]比率计算!T10</f>
        <v>0</v>
      </c>
    </row>
    <row r="14" spans="1:27" s="44" customFormat="1" ht="22.5" customHeight="1">
      <c r="A14" s="17" t="s">
        <v>47</v>
      </c>
      <c r="B14" s="18">
        <f>'[1]损益表-8'!Y5/10000</f>
        <v>5922.1288989999994</v>
      </c>
      <c r="C14" s="15">
        <f>[1]去年数据!B14</f>
        <v>3800.2635699999996</v>
      </c>
      <c r="D14" s="16">
        <f t="shared" si="0"/>
        <v>55.834688566088062</v>
      </c>
      <c r="E14" s="18">
        <f>'[1]损益表-8'!Y24/10000</f>
        <v>20.571968999999388</v>
      </c>
      <c r="F14" s="15">
        <f>[1]去年数据!E14</f>
        <v>5.5353779999995201</v>
      </c>
      <c r="G14" s="18">
        <f t="shared" si="5"/>
        <v>15.036590999999868</v>
      </c>
      <c r="H14" s="18">
        <f t="shared" si="6"/>
        <v>164.66202699999997</v>
      </c>
      <c r="I14" s="18">
        <f>'[1]损益表-8'!Y9/10000</f>
        <v>151.25493799999998</v>
      </c>
      <c r="J14" s="18">
        <f>'[1]损益表-8'!Y15/10000</f>
        <v>34.150036999999998</v>
      </c>
      <c r="K14" s="18">
        <f>'[1]损益表-8'!Y16/10000</f>
        <v>-20.742948000000005</v>
      </c>
      <c r="L14" s="15">
        <f>[1]去年数据!H14</f>
        <v>88.721085000000002</v>
      </c>
      <c r="M14" s="19">
        <f t="shared" si="7"/>
        <v>0.3473745565293781</v>
      </c>
      <c r="N14" s="16">
        <f t="shared" si="7"/>
        <v>0.14565773920779712</v>
      </c>
      <c r="O14" s="19">
        <f>H14/B14*100</f>
        <v>2.7804532763176519</v>
      </c>
      <c r="P14" s="16">
        <f t="shared" si="3"/>
        <v>2.3346034654117429</v>
      </c>
      <c r="Q14" s="15">
        <f>'[1]损益表-8'!Y8/10000</f>
        <v>5721.323496</v>
      </c>
      <c r="R14" s="19">
        <f t="shared" si="4"/>
        <v>3.3907638017454675</v>
      </c>
      <c r="S14" s="16">
        <f t="shared" si="8"/>
        <v>2.4538893495747671</v>
      </c>
      <c r="T14" s="42">
        <f>[1]去年数据!Q14</f>
        <v>3707.0093069999998</v>
      </c>
      <c r="U14" s="43">
        <f>'[1]资负表-8'!$AE$7/10000</f>
        <v>0</v>
      </c>
      <c r="V14" s="43">
        <f>'[1]资负表-8'!$AE$24/10000</f>
        <v>0</v>
      </c>
      <c r="W14" s="40">
        <f t="shared" si="9"/>
        <v>0</v>
      </c>
      <c r="X14" s="41">
        <f>[1]比率计算!Q11</f>
        <v>0</v>
      </c>
      <c r="Y14" s="41">
        <f>[1]比率计算!R11</f>
        <v>4.2055957806847372E-2</v>
      </c>
      <c r="Z14" s="41">
        <f>[1]比率计算!S11</f>
        <v>0</v>
      </c>
      <c r="AA14" s="41">
        <f>[1]比率计算!T11</f>
        <v>0</v>
      </c>
    </row>
    <row r="15" spans="1:27" s="45" customFormat="1" ht="22.5" customHeight="1">
      <c r="A15" s="49" t="s">
        <v>48</v>
      </c>
      <c r="B15" s="15">
        <f>'[1]损益表-8'!AA5/10000</f>
        <v>35767.943964999999</v>
      </c>
      <c r="C15" s="15">
        <f>[1]去年数据!B15</f>
        <v>31638.094182999997</v>
      </c>
      <c r="D15" s="16">
        <f t="shared" si="0"/>
        <v>13.053408837182998</v>
      </c>
      <c r="E15" s="15">
        <f>'[1]损益表-8'!AA24/10000</f>
        <v>96.724174999993366</v>
      </c>
      <c r="F15" s="15">
        <f>[1]去年数据!E15</f>
        <v>-114.64399100000307</v>
      </c>
      <c r="G15" s="15">
        <f t="shared" si="5"/>
        <v>211.36816599999645</v>
      </c>
      <c r="H15" s="15">
        <f t="shared" si="6"/>
        <v>1227.328368</v>
      </c>
      <c r="I15" s="15">
        <f>'[1]损益表-8'!AA9/10000</f>
        <v>802.07103399999994</v>
      </c>
      <c r="J15" s="15">
        <f>'[1]损益表-8'!AA15/10000</f>
        <v>451.392155</v>
      </c>
      <c r="K15" s="15">
        <f>'[1]损益表-8'!AA16/10000</f>
        <v>-26.134821000000002</v>
      </c>
      <c r="L15" s="15">
        <f>[1]去年数据!H15</f>
        <v>1079.7744990000001</v>
      </c>
      <c r="M15" s="16">
        <f>E15/B15*100</f>
        <v>0.27042140049939928</v>
      </c>
      <c r="N15" s="16">
        <f t="shared" si="7"/>
        <v>-0.36236060976645168</v>
      </c>
      <c r="O15" s="16">
        <f>H15/B15*100</f>
        <v>3.4313640426214529</v>
      </c>
      <c r="P15" s="16">
        <f t="shared" si="3"/>
        <v>3.4128936235994645</v>
      </c>
      <c r="Q15" s="15">
        <f>'[1]损益表-8'!AA8/10000</f>
        <v>34560.898933000004</v>
      </c>
      <c r="R15" s="16">
        <f t="shared" si="4"/>
        <v>3.3746559018911575</v>
      </c>
      <c r="S15" s="16">
        <f t="shared" si="8"/>
        <v>3.7438029299389393</v>
      </c>
      <c r="T15" s="42">
        <f>[1]去年数据!Q15</f>
        <v>30453.626286000002</v>
      </c>
      <c r="U15" s="43">
        <f>'[1]资负表-8'!$AG$7/10000</f>
        <v>700</v>
      </c>
      <c r="V15" s="43">
        <f>'[1]资负表-8'!$AG$24/10000</f>
        <v>0</v>
      </c>
      <c r="W15" s="40">
        <f t="shared" si="9"/>
        <v>700</v>
      </c>
      <c r="X15" s="41">
        <f>[1]比率计算!Q12</f>
        <v>2.6865319772434733E-2</v>
      </c>
      <c r="Y15" s="41">
        <f>[1]比率计算!R12</f>
        <v>0.19358321427640413</v>
      </c>
      <c r="Z15" s="41">
        <f>[1]比率计算!S12</f>
        <v>2.2386921876880152E-2</v>
      </c>
      <c r="AA15" s="41">
        <f>[1]比率计算!T12</f>
        <v>2.3969999461516702E-2</v>
      </c>
    </row>
    <row r="16" spans="1:27" ht="15.75">
      <c r="A16" s="20"/>
      <c r="B16" s="21"/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23"/>
      <c r="P16" s="23"/>
      <c r="Q16" s="23"/>
      <c r="R16" s="23"/>
      <c r="S16" s="25"/>
      <c r="T16" s="35"/>
    </row>
    <row r="17" spans="1:20" ht="22.5" customHeight="1">
      <c r="A17" s="6" t="s">
        <v>2</v>
      </c>
      <c r="B17" s="26" t="s">
        <v>49</v>
      </c>
      <c r="C17" s="9"/>
      <c r="D17" s="26" t="s">
        <v>50</v>
      </c>
      <c r="E17" s="27"/>
      <c r="F17" s="26" t="s">
        <v>51</v>
      </c>
      <c r="G17" s="27"/>
      <c r="H17" s="50" t="s">
        <v>52</v>
      </c>
      <c r="I17" s="50" t="s">
        <v>53</v>
      </c>
      <c r="J17" s="50" t="s">
        <v>54</v>
      </c>
      <c r="K17" s="50" t="s">
        <v>55</v>
      </c>
      <c r="L17" s="50" t="s">
        <v>56</v>
      </c>
      <c r="M17" s="50" t="s">
        <v>57</v>
      </c>
      <c r="N17" s="50" t="s">
        <v>58</v>
      </c>
      <c r="O17" s="56" t="s">
        <v>59</v>
      </c>
      <c r="P17" s="56"/>
      <c r="Q17" s="56"/>
      <c r="R17" s="56"/>
      <c r="S17" s="56"/>
      <c r="T17" s="46" t="s">
        <v>18</v>
      </c>
    </row>
    <row r="18" spans="1:20" ht="22.5" customHeight="1">
      <c r="A18" s="10" t="s">
        <v>19</v>
      </c>
      <c r="B18" s="49" t="s">
        <v>60</v>
      </c>
      <c r="C18" s="49" t="s">
        <v>31</v>
      </c>
      <c r="D18" s="49" t="s">
        <v>30</v>
      </c>
      <c r="E18" s="49" t="s">
        <v>31</v>
      </c>
      <c r="F18" s="49" t="s">
        <v>30</v>
      </c>
      <c r="G18" s="49" t="s">
        <v>31</v>
      </c>
      <c r="H18" s="49" t="s">
        <v>22</v>
      </c>
      <c r="I18" s="49" t="s">
        <v>61</v>
      </c>
      <c r="J18" s="49" t="s">
        <v>62</v>
      </c>
      <c r="K18" s="49" t="s">
        <v>63</v>
      </c>
      <c r="L18" s="49" t="s">
        <v>64</v>
      </c>
      <c r="M18" s="49" t="s">
        <v>65</v>
      </c>
      <c r="N18" s="49" t="s">
        <v>66</v>
      </c>
      <c r="O18" s="49" t="s">
        <v>67</v>
      </c>
      <c r="P18" s="49" t="s">
        <v>31</v>
      </c>
      <c r="Q18" s="49" t="s">
        <v>68</v>
      </c>
      <c r="R18" s="49" t="s">
        <v>69</v>
      </c>
      <c r="S18" s="49" t="s">
        <v>70</v>
      </c>
      <c r="T18" s="46" t="s">
        <v>69</v>
      </c>
    </row>
    <row r="19" spans="1:20" s="53" customFormat="1" ht="22.5" customHeight="1">
      <c r="A19" s="12" t="s">
        <v>39</v>
      </c>
      <c r="B19" s="13">
        <f>SUM(B20:B28)</f>
        <v>58767.118948999996</v>
      </c>
      <c r="C19" s="13">
        <f>SUM(C20:C28)</f>
        <v>64344.337999999996</v>
      </c>
      <c r="D19" s="28">
        <f t="shared" ref="D19:D28" si="10">R19/O19</f>
        <v>6.4409672729249188</v>
      </c>
      <c r="E19" s="28">
        <f>T19/P19</f>
        <v>6.1952832092499497</v>
      </c>
      <c r="F19" s="14">
        <f>[1]比率计算!J3</f>
        <v>62.103157458005896</v>
      </c>
      <c r="G19" s="14">
        <f>[1]去年数据!F19</f>
        <v>61.111002781922295</v>
      </c>
      <c r="H19" s="14">
        <f>[1]比率计算!K3</f>
        <v>133.52033334997438</v>
      </c>
      <c r="I19" s="14">
        <f>[1]比率计算!L3</f>
        <v>2.5601988829875473</v>
      </c>
      <c r="J19" s="29">
        <f>[1]比率计算!M3</f>
        <v>79.1995848837567</v>
      </c>
      <c r="K19" s="13">
        <f t="shared" ref="K19:P19" si="11">SUM(K20:K28)</f>
        <v>21055.896819000001</v>
      </c>
      <c r="L19" s="13">
        <f t="shared" si="11"/>
        <v>12152.039074999997</v>
      </c>
      <c r="M19" s="13">
        <f t="shared" si="11"/>
        <v>8033.8416089999992</v>
      </c>
      <c r="N19" s="13">
        <f t="shared" si="11"/>
        <v>34781.35</v>
      </c>
      <c r="O19" s="13">
        <f t="shared" si="11"/>
        <v>29437.4</v>
      </c>
      <c r="P19" s="13">
        <f t="shared" si="11"/>
        <v>29384.809999999998</v>
      </c>
      <c r="Q19" s="14">
        <f>(O19-P19)/P19*100</f>
        <v>0.1789700188635005</v>
      </c>
      <c r="R19" s="13">
        <f>SUM(R20:R28)</f>
        <v>189605.33000000002</v>
      </c>
      <c r="S19" s="13">
        <f>SUM(S20:S28)</f>
        <v>29560.729999999996</v>
      </c>
      <c r="T19" s="38">
        <f>SUM(T20:T28)</f>
        <v>182047.22</v>
      </c>
    </row>
    <row r="20" spans="1:20" s="47" customFormat="1" ht="22.5" customHeight="1">
      <c r="A20" s="49" t="s">
        <v>40</v>
      </c>
      <c r="B20" s="15">
        <f>'[1]资负表-8'!L10/10000</f>
        <v>26410.716203</v>
      </c>
      <c r="C20" s="15">
        <f>[1]去年数据!B20</f>
        <v>34583.085052999995</v>
      </c>
      <c r="D20" s="30">
        <f t="shared" si="10"/>
        <v>5.9059419137732139</v>
      </c>
      <c r="E20" s="30">
        <f t="shared" ref="E20:E26" si="12">T20/P20</f>
        <v>5.8987028268650823</v>
      </c>
      <c r="F20" s="16">
        <f>[1]比率计算!J4</f>
        <v>29.914877961992651</v>
      </c>
      <c r="G20" s="16">
        <f>[1]去年数据!F20</f>
        <v>34.793648587823505</v>
      </c>
      <c r="H20" s="16">
        <f>[1]比率计算!K4</f>
        <v>221.21886634482428</v>
      </c>
      <c r="I20" s="16">
        <f>[1]比率计算!L4</f>
        <v>2.0969320170819561</v>
      </c>
      <c r="J20" s="31">
        <f>[1]比率计算!M4</f>
        <v>113.49642491818445</v>
      </c>
      <c r="K20" s="32">
        <f>'[1]资负表-8'!M7/10000</f>
        <v>12900</v>
      </c>
      <c r="L20" s="15">
        <f>'[1]资负表-8'!L17/10000</f>
        <v>1109.645145</v>
      </c>
      <c r="M20" s="15">
        <f>'[1]资负表-8'!L14/10000</f>
        <v>3243.440619</v>
      </c>
      <c r="N20" s="15">
        <f>[1]财务指标快报!H26</f>
        <v>11128.21</v>
      </c>
      <c r="O20" s="15">
        <f>[1]财务指标快报!H20</f>
        <v>8365.15</v>
      </c>
      <c r="P20" s="15">
        <f>[1]去年数据!O20</f>
        <v>8515.44</v>
      </c>
      <c r="Q20" s="16">
        <f t="shared" ref="Q20:Q28" si="13">(O20-P20)/P20*100</f>
        <v>-1.7649117367981086</v>
      </c>
      <c r="R20" s="15">
        <f>[1]财务指标快报!H21</f>
        <v>49404.09</v>
      </c>
      <c r="S20" s="15">
        <f>[1]财务指标快报!H23</f>
        <v>7320.06</v>
      </c>
      <c r="T20" s="42">
        <f>[1]去年数据!R20</f>
        <v>50230.05</v>
      </c>
    </row>
    <row r="21" spans="1:20" ht="22.5" customHeight="1">
      <c r="A21" s="49" t="s">
        <v>41</v>
      </c>
      <c r="B21" s="15">
        <f>'[1]资负表-8'!N10/10000</f>
        <v>3761.1908310000003</v>
      </c>
      <c r="C21" s="15">
        <f>[1]去年数据!B21</f>
        <v>4379.2164950000006</v>
      </c>
      <c r="D21" s="30">
        <f t="shared" si="10"/>
        <v>6.7339687432403199</v>
      </c>
      <c r="E21" s="30">
        <f t="shared" si="12"/>
        <v>6.2785863623768865</v>
      </c>
      <c r="F21" s="16">
        <f>[1]比率计算!J5</f>
        <v>79.094275197950807</v>
      </c>
      <c r="G21" s="16">
        <f>[1]去年数据!F21</f>
        <v>80.260100805666823</v>
      </c>
      <c r="H21" s="16">
        <f>[1]比率计算!K5</f>
        <v>121.94040246939683</v>
      </c>
      <c r="I21" s="16">
        <f>[1]比率计算!L5</f>
        <v>2.9595150623827746</v>
      </c>
      <c r="J21" s="31">
        <f>[1]比率计算!M5</f>
        <v>38.050258630358428</v>
      </c>
      <c r="K21" s="32">
        <f>'[1]资负表-8'!O7/10000</f>
        <v>1000</v>
      </c>
      <c r="L21" s="15">
        <f>'[1]资负表-8'!N17/10000</f>
        <v>377.35114399999998</v>
      </c>
      <c r="M21" s="15">
        <f>'[1]资负表-8'!N14/10000</f>
        <v>407.23858300000001</v>
      </c>
      <c r="N21" s="15">
        <f>[1]财务指标快报!J26</f>
        <v>4580.45</v>
      </c>
      <c r="O21" s="15">
        <f>[1]财务指标快报!J20</f>
        <v>3698.4</v>
      </c>
      <c r="P21" s="15">
        <f>[1]去年数据!O21</f>
        <v>3969.9</v>
      </c>
      <c r="Q21" s="16">
        <f t="shared" si="13"/>
        <v>-6.8389631980654428</v>
      </c>
      <c r="R21" s="15">
        <f>[1]财务指标快报!J21</f>
        <v>24904.91</v>
      </c>
      <c r="S21" s="15">
        <f>[1]财务指标快报!J23</f>
        <v>3452.26</v>
      </c>
      <c r="T21" s="42">
        <f>[1]去年数据!R21</f>
        <v>24925.360000000001</v>
      </c>
    </row>
    <row r="22" spans="1:20" ht="22.5" customHeight="1">
      <c r="A22" s="49" t="s">
        <v>42</v>
      </c>
      <c r="B22" s="15">
        <f>'[1]资负表-8'!P10/10000</f>
        <v>4627.5371399999995</v>
      </c>
      <c r="C22" s="15">
        <f>[1]去年数据!B22</f>
        <v>3731.6383100000003</v>
      </c>
      <c r="D22" s="30">
        <f t="shared" si="10"/>
        <v>6.7533824109757221</v>
      </c>
      <c r="E22" s="30">
        <f t="shared" si="12"/>
        <v>6.2899951960636837</v>
      </c>
      <c r="F22" s="16">
        <f>[1]比率计算!J6</f>
        <v>79.899349560130375</v>
      </c>
      <c r="G22" s="16">
        <f>[1]去年数据!F22</f>
        <v>81.770929742252704</v>
      </c>
      <c r="H22" s="16">
        <f>[1]比率计算!K6</f>
        <v>155.16863056865137</v>
      </c>
      <c r="I22" s="16">
        <f>[1]比率计算!L6</f>
        <v>2.6034793435187682</v>
      </c>
      <c r="J22" s="31">
        <f>[1]比率计算!M6</f>
        <v>88.132313460113167</v>
      </c>
      <c r="K22" s="32">
        <f>'[1]资负表-8'!Q7/10000</f>
        <v>3855.8968189999996</v>
      </c>
      <c r="L22" s="15">
        <f>'[1]资负表-8'!P17/10000</f>
        <v>5988.4363869999997</v>
      </c>
      <c r="M22" s="15">
        <f>'[1]资负表-8'!P14/10000</f>
        <v>2405.6669829999996</v>
      </c>
      <c r="N22" s="15">
        <f>[1]财务指标快报!L26</f>
        <v>4192.9399999999996</v>
      </c>
      <c r="O22" s="15">
        <f>[1]财务指标快报!L20</f>
        <v>4105.0600000000004</v>
      </c>
      <c r="P22" s="15">
        <f>[1]去年数据!O22</f>
        <v>4121.62</v>
      </c>
      <c r="Q22" s="16">
        <f t="shared" si="13"/>
        <v>-0.4017837646362229</v>
      </c>
      <c r="R22" s="15">
        <f>[1]财务指标快报!L21</f>
        <v>27723.040000000001</v>
      </c>
      <c r="S22" s="15">
        <f>[1]财务指标快报!L23</f>
        <v>4170.18</v>
      </c>
      <c r="T22" s="42">
        <f>[1]去年数据!R22</f>
        <v>25924.97</v>
      </c>
    </row>
    <row r="23" spans="1:20" ht="22.5" customHeight="1">
      <c r="A23" s="49" t="s">
        <v>43</v>
      </c>
      <c r="B23" s="15">
        <f>'[1]资负表-8'!V10/10000</f>
        <v>2127.0480929999999</v>
      </c>
      <c r="C23" s="15">
        <f>[1]去年数据!B23</f>
        <v>5177.3502420000004</v>
      </c>
      <c r="D23" s="30">
        <f t="shared" si="10"/>
        <v>6.4977481253003431</v>
      </c>
      <c r="E23" s="30">
        <f t="shared" si="12"/>
        <v>6.2674827266804654</v>
      </c>
      <c r="F23" s="16">
        <f>[1]比率计算!J7</f>
        <v>79.882607157662619</v>
      </c>
      <c r="G23" s="16">
        <f>[1]去年数据!F23</f>
        <v>81.559824279416432</v>
      </c>
      <c r="H23" s="16">
        <f>[1]比率计算!K7</f>
        <v>99.473600584811308</v>
      </c>
      <c r="I23" s="16">
        <f>[1]比率计算!L7</f>
        <v>4.5239604658783472</v>
      </c>
      <c r="J23" s="31">
        <f>[1]比率计算!M7</f>
        <v>51.455669597482107</v>
      </c>
      <c r="K23" s="32">
        <f>'[1]资负表-8'!W7/10000</f>
        <v>0</v>
      </c>
      <c r="L23" s="15">
        <f>'[1]资负表-8'!V17/10000</f>
        <v>4265.7451039999996</v>
      </c>
      <c r="M23" s="15">
        <f>'[1]资负表-8'!V14/10000</f>
        <v>35.559748999999996</v>
      </c>
      <c r="N23" s="15">
        <f>[1]财务指标快报!P26</f>
        <v>5162.6400000000003</v>
      </c>
      <c r="O23" s="15">
        <f>[1]财务指标快报!P20</f>
        <v>4474.05</v>
      </c>
      <c r="P23" s="15">
        <f>[1]去年数据!O23</f>
        <v>4512.74</v>
      </c>
      <c r="Q23" s="16">
        <f t="shared" si="13"/>
        <v>-0.85735052318546157</v>
      </c>
      <c r="R23" s="15">
        <f>[1]财务指标快报!P21</f>
        <v>29071.25</v>
      </c>
      <c r="S23" s="15">
        <f>[1]财务指标快报!P23</f>
        <v>4144</v>
      </c>
      <c r="T23" s="42">
        <f>[1]去年数据!R23</f>
        <v>28283.52</v>
      </c>
    </row>
    <row r="24" spans="1:20" ht="22.5" customHeight="1">
      <c r="A24" s="49" t="s">
        <v>44</v>
      </c>
      <c r="B24" s="15">
        <f>'[1]资负表-8'!X10/10000</f>
        <v>216.24362799999997</v>
      </c>
      <c r="C24" s="15">
        <f>[1]去年数据!B24</f>
        <v>-811.10881100000006</v>
      </c>
      <c r="D24" s="30">
        <f t="shared" si="10"/>
        <v>6.5435173612169617</v>
      </c>
      <c r="E24" s="30">
        <f t="shared" si="12"/>
        <v>6.1867149832632125</v>
      </c>
      <c r="F24" s="16">
        <f>[1]比率计算!J8</f>
        <v>58.321330210667973</v>
      </c>
      <c r="G24" s="16">
        <f>[1]去年数据!F24</f>
        <v>9.5003095723621893</v>
      </c>
      <c r="H24" s="16">
        <f>[1]比率计算!K8</f>
        <v>155.37629194506238</v>
      </c>
      <c r="I24" s="16">
        <f>[1]比率计算!L8</f>
        <v>2.5795332901196248</v>
      </c>
      <c r="J24" s="31">
        <f>[1]比率计算!M8</f>
        <v>23.513633074732198</v>
      </c>
      <c r="K24" s="32">
        <f>'[1]资负表-8'!Y7/10000</f>
        <v>0</v>
      </c>
      <c r="L24" s="15">
        <f>'[1]资负表-8'!X17/10000</f>
        <v>0</v>
      </c>
      <c r="M24" s="15">
        <f>'[1]资负表-8'!X14/10000</f>
        <v>10.719375999999999</v>
      </c>
      <c r="N24" s="15">
        <f>[1]财务指标快报!R26</f>
        <v>429.97</v>
      </c>
      <c r="O24" s="15">
        <f>[1]财务指标快报!R20</f>
        <v>328.03</v>
      </c>
      <c r="P24" s="15">
        <f>[1]去年数据!O24</f>
        <v>325.63</v>
      </c>
      <c r="Q24" s="16">
        <f t="shared" si="13"/>
        <v>0.73703282867057007</v>
      </c>
      <c r="R24" s="15">
        <f>[1]财务指标快报!R21</f>
        <v>2146.4699999999998</v>
      </c>
      <c r="S24" s="15">
        <f>[1]财务指标快报!R23</f>
        <v>399.6</v>
      </c>
      <c r="T24" s="42">
        <f>[1]去年数据!R24</f>
        <v>2014.58</v>
      </c>
    </row>
    <row r="25" spans="1:20" s="44" customFormat="1" ht="22.5" customHeight="1">
      <c r="A25" s="49" t="s">
        <v>45</v>
      </c>
      <c r="B25" s="15">
        <f>'[1]资负表-8'!Z10/10000</f>
        <v>2780.5994690000002</v>
      </c>
      <c r="C25" s="15">
        <f>[1]去年数据!B25</f>
        <v>1701.3200600000002</v>
      </c>
      <c r="D25" s="30">
        <f t="shared" si="10"/>
        <v>6.672496861587395</v>
      </c>
      <c r="E25" s="30">
        <f t="shared" si="12"/>
        <v>6.2720748987854256</v>
      </c>
      <c r="F25" s="16">
        <f>[1]比率计算!J9</f>
        <v>72.030897292573329</v>
      </c>
      <c r="G25" s="16">
        <f>[1]去年数据!F25</f>
        <v>56.478667130140892</v>
      </c>
      <c r="H25" s="16">
        <f>[1]比率计算!K9</f>
        <v>116.10374983604611</v>
      </c>
      <c r="I25" s="16">
        <f>[1]比率计算!L9</f>
        <v>4.5515479431511343</v>
      </c>
      <c r="J25" s="31">
        <f>[1]比率计算!M9</f>
        <v>31.813738113365559</v>
      </c>
      <c r="K25" s="32">
        <f>'[1]资负表-8'!AA7/10000</f>
        <v>2600</v>
      </c>
      <c r="L25" s="15">
        <f>'[1]资负表-8'!Z17/10000</f>
        <v>93.370632999999998</v>
      </c>
      <c r="M25" s="15">
        <f>'[1]资负表-8'!Z14/10000</f>
        <v>522.63917500000002</v>
      </c>
      <c r="N25" s="15">
        <f>[1]财务指标快报!T26</f>
        <v>3271.15</v>
      </c>
      <c r="O25" s="15">
        <f>[1]财务指标快报!T20</f>
        <v>3194.29</v>
      </c>
      <c r="P25" s="15">
        <f>[1]去年数据!O25</f>
        <v>2964</v>
      </c>
      <c r="Q25" s="16">
        <f t="shared" si="13"/>
        <v>7.769568151147098</v>
      </c>
      <c r="R25" s="15">
        <f>[1]财务指标快报!T21</f>
        <v>21313.89</v>
      </c>
      <c r="S25" s="15">
        <f>[1]财务指标快报!T23</f>
        <v>3578.6</v>
      </c>
      <c r="T25" s="42">
        <f>[1]去年数据!R25</f>
        <v>18590.43</v>
      </c>
    </row>
    <row r="26" spans="1:20" s="44" customFormat="1" ht="22.5" customHeight="1">
      <c r="A26" s="49" t="s">
        <v>46</v>
      </c>
      <c r="B26" s="15">
        <f>'[1]资负表-8'!AB10/10000</f>
        <v>1284.8808309999999</v>
      </c>
      <c r="C26" s="15">
        <f>[1]去年数据!B26</f>
        <v>1870.9641839999999</v>
      </c>
      <c r="D26" s="30">
        <f t="shared" si="10"/>
        <v>6.9315846756639097</v>
      </c>
      <c r="E26" s="30">
        <f t="shared" si="12"/>
        <v>6.5145755332001576</v>
      </c>
      <c r="F26" s="16">
        <f>[1]比率计算!J10</f>
        <v>55.593939217213752</v>
      </c>
      <c r="G26" s="16">
        <f>[1]去年数据!F26</f>
        <v>59.976898735725484</v>
      </c>
      <c r="H26" s="16">
        <f>[1]比率计算!K10</f>
        <v>87.42387089661041</v>
      </c>
      <c r="I26" s="16">
        <f>[1]比率计算!L10</f>
        <v>5.4134491388973691</v>
      </c>
      <c r="J26" s="31">
        <f>[1]比率计算!M10</f>
        <v>47.945779830688359</v>
      </c>
      <c r="K26" s="32">
        <f>'[1]资负表-8'!AC7/10000</f>
        <v>0</v>
      </c>
      <c r="L26" s="15">
        <f>'[1]资负表-8'!AB17/10000</f>
        <v>23.618829000000002</v>
      </c>
      <c r="M26" s="15">
        <f>'[1]资负表-8'!AB14/10000</f>
        <v>228.65514199999998</v>
      </c>
      <c r="N26" s="15">
        <f>[1]财务指标快报!V26</f>
        <v>986.76</v>
      </c>
      <c r="O26" s="15">
        <f>[1]财务指标快报!V20</f>
        <v>918.8</v>
      </c>
      <c r="P26" s="15">
        <f>[1]去年数据!O26</f>
        <v>835.99</v>
      </c>
      <c r="Q26" s="16">
        <f t="shared" si="13"/>
        <v>9.9056208806325365</v>
      </c>
      <c r="R26" s="15">
        <f>[1]财务指标快报!V21</f>
        <v>6368.74</v>
      </c>
      <c r="S26" s="15">
        <f>[1]财务指标快报!V23</f>
        <v>870.1</v>
      </c>
      <c r="T26" s="42">
        <f>[1]去年数据!R26</f>
        <v>5446.12</v>
      </c>
    </row>
    <row r="27" spans="1:20" s="44" customFormat="1" ht="22.5" customHeight="1">
      <c r="A27" s="49" t="s">
        <v>47</v>
      </c>
      <c r="B27" s="15">
        <f>'[1]资负表-8'!AD10/10000</f>
        <v>5514.0798490000006</v>
      </c>
      <c r="C27" s="15">
        <f>[1]去年数据!B27</f>
        <v>4674.2230559999998</v>
      </c>
      <c r="D27" s="33">
        <f t="shared" si="10"/>
        <v>6.5432327863285185</v>
      </c>
      <c r="E27" s="33">
        <f>T27/P27</f>
        <v>6.313554585152839</v>
      </c>
      <c r="F27" s="16">
        <f>[1]比率计算!J11</f>
        <v>88.63972010583268</v>
      </c>
      <c r="G27" s="16">
        <f>[1]去年数据!F27</f>
        <v>89.604902584522023</v>
      </c>
      <c r="H27" s="16">
        <f>[1]比率计算!K11</f>
        <v>110.10708903839816</v>
      </c>
      <c r="I27" s="16">
        <f>[1]比率计算!L11</f>
        <v>1.3398678606249292</v>
      </c>
      <c r="J27" s="31">
        <f>[1]比率计算!M11</f>
        <v>223.56166463400132</v>
      </c>
      <c r="K27" s="32">
        <f>'[1]资负表-8'!AE7/10000</f>
        <v>0</v>
      </c>
      <c r="L27" s="15">
        <f>'[1]资负表-8'!AD17/10000</f>
        <v>2.3420939999999999</v>
      </c>
      <c r="M27" s="15">
        <f>'[1]资负表-8'!AD14/10000</f>
        <v>-190.932076</v>
      </c>
      <c r="N27" s="15">
        <f>[1]财务指标快报!X26</f>
        <v>809.27</v>
      </c>
      <c r="O27" s="15">
        <f>[1]财务指标快报!X20</f>
        <v>824.49</v>
      </c>
      <c r="P27" s="15">
        <f>[1]去年数据!O27</f>
        <v>572.5</v>
      </c>
      <c r="Q27" s="34">
        <f t="shared" si="13"/>
        <v>44.015720524017468</v>
      </c>
      <c r="R27" s="15">
        <f>[1]财务指标快报!X21</f>
        <v>5394.83</v>
      </c>
      <c r="S27" s="15">
        <f>[1]财务指标快报!X23</f>
        <v>882.35</v>
      </c>
      <c r="T27" s="42">
        <f>[1]去年数据!R27</f>
        <v>3614.51</v>
      </c>
    </row>
    <row r="28" spans="1:20" s="45" customFormat="1" ht="22.5" customHeight="1">
      <c r="A28" s="49" t="s">
        <v>48</v>
      </c>
      <c r="B28" s="15">
        <f>'[1]资负表-8'!AF10/10000</f>
        <v>12044.822904999999</v>
      </c>
      <c r="C28" s="15">
        <f>[1]去年数据!B28</f>
        <v>9037.6494110000003</v>
      </c>
      <c r="D28" s="33">
        <f t="shared" si="10"/>
        <v>6.5959910799545494</v>
      </c>
      <c r="E28" s="33">
        <f>T28/P28</f>
        <v>6.4529701513040409</v>
      </c>
      <c r="F28" s="16">
        <f>[1]比率计算!J12</f>
        <v>93.395587733833096</v>
      </c>
      <c r="G28" s="16">
        <f>[1]去年数据!F28</f>
        <v>91.753443035522594</v>
      </c>
      <c r="H28" s="16">
        <f>[1]比率计算!K12</f>
        <v>95.833646119916878</v>
      </c>
      <c r="I28" s="16">
        <f>[1]比率计算!L12</f>
        <v>1.9214845347727623</v>
      </c>
      <c r="J28" s="31">
        <f>[1]比率计算!M12</f>
        <v>82.844243190026475</v>
      </c>
      <c r="K28" s="32">
        <f>'[1]资负表-8'!AG7/10000</f>
        <v>700</v>
      </c>
      <c r="L28" s="15">
        <f>'[1]资负表-8'!AF17/10000</f>
        <v>291.52973900000001</v>
      </c>
      <c r="M28" s="15">
        <f>'[1]资负表-8'!AF14/10000</f>
        <v>1370.8540579999999</v>
      </c>
      <c r="N28" s="15">
        <f>[1]财务指标快报!Z26</f>
        <v>4219.96</v>
      </c>
      <c r="O28" s="15">
        <f>[1]财务指标快报!Z20</f>
        <v>3529.13</v>
      </c>
      <c r="P28" s="15">
        <f>[1]去年数据!O28</f>
        <v>3566.99</v>
      </c>
      <c r="Q28" s="34">
        <f t="shared" si="13"/>
        <v>-1.0613991068099344</v>
      </c>
      <c r="R28" s="15">
        <f>[1]财务指标快报!Z21</f>
        <v>23278.11</v>
      </c>
      <c r="S28" s="15">
        <f>[1]财务指标快报!Z23</f>
        <v>4743.58</v>
      </c>
      <c r="T28" s="42">
        <f>[1]去年数据!R28</f>
        <v>23017.68</v>
      </c>
    </row>
    <row r="29" spans="1:20">
      <c r="A29" s="44"/>
    </row>
    <row r="30" spans="1:20">
      <c r="A30" s="44"/>
      <c r="T30" s="48"/>
    </row>
    <row r="31" spans="1:20">
      <c r="A31" s="44"/>
      <c r="T31" s="48"/>
    </row>
    <row r="32" spans="1:20">
      <c r="A32" s="44"/>
      <c r="T32" s="48"/>
    </row>
    <row r="33" spans="1:1">
      <c r="A33" s="44"/>
    </row>
    <row r="34" spans="1:1">
      <c r="A34" s="44"/>
    </row>
    <row r="35" spans="1:1">
      <c r="A35" s="44"/>
    </row>
    <row r="36" spans="1:1">
      <c r="A36" s="44"/>
    </row>
    <row r="37" spans="1:1">
      <c r="A37" s="44"/>
    </row>
    <row r="38" spans="1:1">
      <c r="A38" s="44"/>
    </row>
    <row r="39" spans="1:1">
      <c r="A39" s="44"/>
    </row>
    <row r="40" spans="1:1">
      <c r="A40" s="44"/>
    </row>
    <row r="41" spans="1:1">
      <c r="A41" s="44"/>
    </row>
    <row r="42" spans="1:1">
      <c r="A42" s="44"/>
    </row>
    <row r="43" spans="1:1">
      <c r="A43" s="44"/>
    </row>
    <row r="44" spans="1:1">
      <c r="A44" s="44"/>
    </row>
    <row r="45" spans="1:1">
      <c r="A45" s="44"/>
    </row>
    <row r="46" spans="1:1">
      <c r="A46" s="44"/>
    </row>
    <row r="47" spans="1:1">
      <c r="A47" s="44"/>
    </row>
    <row r="48" spans="1:1">
      <c r="A48" s="44"/>
    </row>
    <row r="49" spans="1:1">
      <c r="A49" s="44"/>
    </row>
    <row r="50" spans="1:1">
      <c r="A50" s="44"/>
    </row>
    <row r="51" spans="1:1">
      <c r="A51" s="44"/>
    </row>
    <row r="52" spans="1:1">
      <c r="A52" s="44"/>
    </row>
    <row r="53" spans="1:1">
      <c r="A53" s="44"/>
    </row>
    <row r="54" spans="1:1">
      <c r="A54" s="44"/>
    </row>
    <row r="55" spans="1:1">
      <c r="A55" s="44"/>
    </row>
    <row r="56" spans="1:1">
      <c r="A56" s="44"/>
    </row>
    <row r="57" spans="1:1">
      <c r="A57" s="44"/>
    </row>
    <row r="58" spans="1:1">
      <c r="A58" s="44"/>
    </row>
    <row r="59" spans="1:1">
      <c r="A59" s="44"/>
    </row>
    <row r="60" spans="1:1">
      <c r="A60" s="44"/>
    </row>
    <row r="61" spans="1:1">
      <c r="A61" s="44"/>
    </row>
    <row r="62" spans="1:1">
      <c r="A62" s="44"/>
    </row>
    <row r="63" spans="1:1">
      <c r="A63" s="44"/>
    </row>
    <row r="64" spans="1:1">
      <c r="A64" s="44"/>
    </row>
    <row r="65" spans="1:1">
      <c r="A65" s="44"/>
    </row>
    <row r="66" spans="1:1">
      <c r="A66" s="44"/>
    </row>
    <row r="67" spans="1:1">
      <c r="A67" s="44"/>
    </row>
    <row r="68" spans="1:1">
      <c r="A68" s="44"/>
    </row>
    <row r="69" spans="1:1">
      <c r="A69" s="44"/>
    </row>
    <row r="70" spans="1:1">
      <c r="A70" s="44"/>
    </row>
    <row r="71" spans="1:1">
      <c r="A71" s="44"/>
    </row>
    <row r="72" spans="1:1">
      <c r="A72" s="44"/>
    </row>
    <row r="73" spans="1:1">
      <c r="A73" s="44"/>
    </row>
    <row r="74" spans="1:1">
      <c r="A74" s="44"/>
    </row>
    <row r="75" spans="1:1">
      <c r="A75" s="44"/>
    </row>
    <row r="76" spans="1:1">
      <c r="A76" s="44"/>
    </row>
    <row r="77" spans="1:1">
      <c r="A77" s="44"/>
    </row>
    <row r="78" spans="1:1">
      <c r="A78" s="44"/>
    </row>
    <row r="79" spans="1:1">
      <c r="A79" s="44"/>
    </row>
    <row r="80" spans="1:1">
      <c r="A80" s="44"/>
    </row>
    <row r="81" spans="1:1">
      <c r="A81" s="44"/>
    </row>
    <row r="82" spans="1:1">
      <c r="A82" s="44"/>
    </row>
    <row r="83" spans="1:1">
      <c r="A83" s="44"/>
    </row>
    <row r="84" spans="1:1">
      <c r="A84" s="44"/>
    </row>
    <row r="85" spans="1:1">
      <c r="A85" s="44"/>
    </row>
    <row r="86" spans="1:1">
      <c r="A86" s="44"/>
    </row>
    <row r="87" spans="1:1">
      <c r="A87" s="44"/>
    </row>
    <row r="88" spans="1:1">
      <c r="A88" s="44"/>
    </row>
    <row r="89" spans="1:1">
      <c r="A89" s="44"/>
    </row>
    <row r="90" spans="1:1">
      <c r="A90" s="44"/>
    </row>
    <row r="91" spans="1:1">
      <c r="A91" s="44"/>
    </row>
    <row r="92" spans="1:1">
      <c r="A92" s="44"/>
    </row>
    <row r="93" spans="1:1">
      <c r="A93" s="44"/>
    </row>
    <row r="94" spans="1:1">
      <c r="A94" s="44"/>
    </row>
    <row r="95" spans="1:1">
      <c r="A95" s="44"/>
    </row>
    <row r="96" spans="1:1">
      <c r="A96" s="44"/>
    </row>
    <row r="97" spans="1:1">
      <c r="A97" s="44"/>
    </row>
    <row r="98" spans="1:1">
      <c r="A98" s="44"/>
    </row>
    <row r="99" spans="1:1">
      <c r="A99" s="44"/>
    </row>
    <row r="100" spans="1:1">
      <c r="A100" s="44"/>
    </row>
    <row r="101" spans="1:1">
      <c r="A101" s="44"/>
    </row>
    <row r="102" spans="1:1">
      <c r="A102" s="44"/>
    </row>
    <row r="103" spans="1:1">
      <c r="A103" s="44"/>
    </row>
    <row r="104" spans="1:1">
      <c r="A104" s="44"/>
    </row>
    <row r="105" spans="1:1">
      <c r="A105" s="44"/>
    </row>
    <row r="106" spans="1:1">
      <c r="A106" s="44"/>
    </row>
    <row r="107" spans="1:1">
      <c r="A107" s="44"/>
    </row>
    <row r="108" spans="1:1">
      <c r="A108" s="44"/>
    </row>
    <row r="109" spans="1:1">
      <c r="A109" s="44"/>
    </row>
    <row r="110" spans="1:1">
      <c r="A110" s="44"/>
    </row>
    <row r="111" spans="1:1">
      <c r="A111" s="44"/>
    </row>
    <row r="112" spans="1:1">
      <c r="A112" s="44"/>
    </row>
    <row r="113" spans="1:1">
      <c r="A113" s="44"/>
    </row>
    <row r="114" spans="1:1">
      <c r="A114" s="44"/>
    </row>
    <row r="115" spans="1:1">
      <c r="A115" s="44"/>
    </row>
    <row r="116" spans="1:1">
      <c r="A116" s="44"/>
    </row>
    <row r="117" spans="1:1">
      <c r="A117" s="44"/>
    </row>
    <row r="118" spans="1:1">
      <c r="A118" s="44"/>
    </row>
    <row r="119" spans="1:1">
      <c r="A119" s="44"/>
    </row>
    <row r="120" spans="1:1">
      <c r="A120" s="44"/>
    </row>
    <row r="121" spans="1:1">
      <c r="A121" s="44"/>
    </row>
    <row r="122" spans="1:1">
      <c r="A122" s="44"/>
    </row>
    <row r="123" spans="1:1">
      <c r="A123" s="44"/>
    </row>
    <row r="124" spans="1:1">
      <c r="A124" s="44"/>
    </row>
    <row r="125" spans="1:1">
      <c r="A125" s="44"/>
    </row>
    <row r="126" spans="1:1">
      <c r="A126" s="44"/>
    </row>
    <row r="127" spans="1:1">
      <c r="A127" s="44"/>
    </row>
    <row r="128" spans="1:1">
      <c r="A128" s="44"/>
    </row>
    <row r="129" spans="1:1">
      <c r="A129" s="44"/>
    </row>
    <row r="130" spans="1:1">
      <c r="A130" s="44"/>
    </row>
    <row r="131" spans="1:1">
      <c r="A131" s="44"/>
    </row>
    <row r="132" spans="1:1">
      <c r="A132" s="44"/>
    </row>
    <row r="133" spans="1:1">
      <c r="A133" s="44"/>
    </row>
    <row r="134" spans="1:1">
      <c r="A134" s="44"/>
    </row>
    <row r="135" spans="1:1">
      <c r="A135" s="44"/>
    </row>
    <row r="136" spans="1:1">
      <c r="A136" s="44"/>
    </row>
    <row r="137" spans="1:1">
      <c r="A137" s="44"/>
    </row>
    <row r="138" spans="1:1">
      <c r="A138" s="44"/>
    </row>
    <row r="139" spans="1:1">
      <c r="A139" s="44"/>
    </row>
    <row r="140" spans="1:1">
      <c r="A140" s="44"/>
    </row>
    <row r="141" spans="1:1">
      <c r="A141" s="44"/>
    </row>
    <row r="142" spans="1:1">
      <c r="A142" s="44"/>
    </row>
    <row r="143" spans="1:1">
      <c r="A143" s="44"/>
    </row>
    <row r="144" spans="1:1">
      <c r="A144" s="44"/>
    </row>
    <row r="145" spans="1:1">
      <c r="A145" s="44"/>
    </row>
    <row r="146" spans="1:1">
      <c r="A146" s="44"/>
    </row>
    <row r="147" spans="1:1">
      <c r="A147" s="44"/>
    </row>
    <row r="148" spans="1:1">
      <c r="A148" s="44"/>
    </row>
    <row r="149" spans="1:1">
      <c r="A149" s="44"/>
    </row>
    <row r="150" spans="1:1">
      <c r="A150" s="44"/>
    </row>
    <row r="151" spans="1:1">
      <c r="A151" s="44"/>
    </row>
    <row r="152" spans="1:1">
      <c r="A152" s="44"/>
    </row>
    <row r="153" spans="1:1">
      <c r="A153" s="44"/>
    </row>
    <row r="154" spans="1:1">
      <c r="A154" s="44"/>
    </row>
    <row r="155" spans="1:1">
      <c r="A155" s="44"/>
    </row>
    <row r="156" spans="1:1">
      <c r="A156" s="44"/>
    </row>
    <row r="157" spans="1:1">
      <c r="A157" s="44"/>
    </row>
    <row r="158" spans="1:1">
      <c r="A158" s="44"/>
    </row>
    <row r="159" spans="1:1">
      <c r="A159" s="44"/>
    </row>
    <row r="160" spans="1:1">
      <c r="A160" s="44"/>
    </row>
    <row r="161" spans="1:1">
      <c r="A161" s="44"/>
    </row>
    <row r="162" spans="1:1">
      <c r="A162" s="44"/>
    </row>
    <row r="163" spans="1:1">
      <c r="A163" s="44"/>
    </row>
    <row r="164" spans="1:1">
      <c r="A164" s="44"/>
    </row>
    <row r="165" spans="1:1">
      <c r="A165" s="44"/>
    </row>
    <row r="166" spans="1:1">
      <c r="A166" s="44"/>
    </row>
    <row r="167" spans="1:1">
      <c r="A167" s="44"/>
    </row>
    <row r="168" spans="1:1">
      <c r="A168" s="44"/>
    </row>
    <row r="169" spans="1:1">
      <c r="A169" s="44"/>
    </row>
    <row r="170" spans="1:1">
      <c r="A170" s="44"/>
    </row>
    <row r="171" spans="1:1">
      <c r="A171" s="44"/>
    </row>
    <row r="172" spans="1:1">
      <c r="A172" s="44"/>
    </row>
    <row r="173" spans="1:1">
      <c r="A173" s="44"/>
    </row>
    <row r="174" spans="1:1">
      <c r="A174" s="44"/>
    </row>
    <row r="175" spans="1:1">
      <c r="A175" s="44"/>
    </row>
    <row r="176" spans="1:1">
      <c r="A176" s="44"/>
    </row>
    <row r="177" spans="1:1">
      <c r="A177" s="44"/>
    </row>
    <row r="178" spans="1:1">
      <c r="A178" s="44"/>
    </row>
    <row r="179" spans="1:1">
      <c r="A179" s="44"/>
    </row>
    <row r="180" spans="1:1">
      <c r="A180" s="44"/>
    </row>
    <row r="181" spans="1:1">
      <c r="A181" s="44"/>
    </row>
    <row r="182" spans="1:1">
      <c r="A182" s="44"/>
    </row>
    <row r="183" spans="1:1">
      <c r="A183" s="44"/>
    </row>
    <row r="184" spans="1:1">
      <c r="A184" s="44"/>
    </row>
    <row r="185" spans="1:1">
      <c r="A185" s="44"/>
    </row>
    <row r="186" spans="1:1">
      <c r="A186" s="44"/>
    </row>
    <row r="187" spans="1:1">
      <c r="A187" s="44"/>
    </row>
    <row r="188" spans="1:1">
      <c r="A188" s="44"/>
    </row>
    <row r="189" spans="1:1">
      <c r="A189" s="44"/>
    </row>
    <row r="190" spans="1:1">
      <c r="A190" s="44"/>
    </row>
    <row r="191" spans="1:1">
      <c r="A191" s="44"/>
    </row>
    <row r="192" spans="1:1">
      <c r="A192" s="44"/>
    </row>
    <row r="193" spans="1:1">
      <c r="A193" s="44"/>
    </row>
    <row r="194" spans="1:1">
      <c r="A194" s="44"/>
    </row>
    <row r="195" spans="1:1">
      <c r="A195" s="44"/>
    </row>
    <row r="196" spans="1:1">
      <c r="A196" s="44"/>
    </row>
    <row r="197" spans="1:1">
      <c r="A197" s="44"/>
    </row>
    <row r="198" spans="1:1">
      <c r="A198" s="44"/>
    </row>
    <row r="199" spans="1:1">
      <c r="A199" s="44"/>
    </row>
    <row r="200" spans="1:1">
      <c r="A200" s="44"/>
    </row>
    <row r="201" spans="1:1">
      <c r="A201" s="44"/>
    </row>
    <row r="202" spans="1:1">
      <c r="A202" s="44"/>
    </row>
    <row r="203" spans="1:1">
      <c r="A203" s="44"/>
    </row>
    <row r="204" spans="1:1">
      <c r="A204" s="44"/>
    </row>
    <row r="205" spans="1:1">
      <c r="A205" s="44"/>
    </row>
    <row r="206" spans="1:1">
      <c r="A206" s="44"/>
    </row>
    <row r="207" spans="1:1">
      <c r="A207" s="44"/>
    </row>
    <row r="208" spans="1:1">
      <c r="A208" s="44"/>
    </row>
    <row r="209" spans="1:1">
      <c r="A209" s="44"/>
    </row>
    <row r="210" spans="1:1">
      <c r="A210" s="44"/>
    </row>
    <row r="211" spans="1:1">
      <c r="A211" s="44"/>
    </row>
    <row r="212" spans="1:1">
      <c r="A212" s="44"/>
    </row>
    <row r="213" spans="1:1">
      <c r="A213" s="44"/>
    </row>
    <row r="214" spans="1:1">
      <c r="A214" s="44"/>
    </row>
    <row r="215" spans="1:1">
      <c r="A215" s="44"/>
    </row>
    <row r="216" spans="1:1">
      <c r="A216" s="44"/>
    </row>
    <row r="217" spans="1:1">
      <c r="A217" s="44"/>
    </row>
    <row r="218" spans="1:1">
      <c r="A218" s="44"/>
    </row>
    <row r="219" spans="1:1">
      <c r="A219" s="44"/>
    </row>
    <row r="220" spans="1:1">
      <c r="A220" s="44"/>
    </row>
    <row r="221" spans="1:1">
      <c r="A221" s="44"/>
    </row>
    <row r="222" spans="1:1">
      <c r="A222" s="44"/>
    </row>
    <row r="223" spans="1:1">
      <c r="A223" s="44"/>
    </row>
    <row r="224" spans="1:1">
      <c r="A224" s="44"/>
    </row>
    <row r="225" spans="1:1">
      <c r="A225" s="44"/>
    </row>
    <row r="226" spans="1:1">
      <c r="A226" s="44"/>
    </row>
    <row r="227" spans="1:1">
      <c r="A227" s="44"/>
    </row>
    <row r="228" spans="1:1">
      <c r="A228" s="44"/>
    </row>
    <row r="229" spans="1:1">
      <c r="A229" s="44"/>
    </row>
    <row r="230" spans="1:1">
      <c r="A230" s="44"/>
    </row>
    <row r="231" spans="1:1">
      <c r="A231" s="44"/>
    </row>
    <row r="232" spans="1:1">
      <c r="A232" s="44"/>
    </row>
    <row r="233" spans="1:1">
      <c r="A233" s="44"/>
    </row>
    <row r="234" spans="1:1">
      <c r="A234" s="44"/>
    </row>
    <row r="235" spans="1:1">
      <c r="A235" s="44"/>
    </row>
    <row r="236" spans="1:1">
      <c r="A236" s="44"/>
    </row>
    <row r="237" spans="1:1">
      <c r="A237" s="44"/>
    </row>
    <row r="238" spans="1:1">
      <c r="A238" s="44"/>
    </row>
    <row r="239" spans="1:1">
      <c r="A239" s="44"/>
    </row>
    <row r="240" spans="1:1">
      <c r="A240" s="44"/>
    </row>
    <row r="241" spans="1:1">
      <c r="A241" s="44"/>
    </row>
    <row r="242" spans="1:1">
      <c r="A242" s="44"/>
    </row>
    <row r="243" spans="1:1">
      <c r="A243" s="44"/>
    </row>
    <row r="244" spans="1:1">
      <c r="A244" s="44"/>
    </row>
    <row r="245" spans="1:1">
      <c r="A245" s="44"/>
    </row>
    <row r="246" spans="1:1">
      <c r="A246" s="44"/>
    </row>
    <row r="247" spans="1:1">
      <c r="A247" s="44"/>
    </row>
    <row r="248" spans="1:1">
      <c r="A248" s="44"/>
    </row>
    <row r="249" spans="1:1">
      <c r="A249" s="44"/>
    </row>
    <row r="250" spans="1:1">
      <c r="A250" s="44"/>
    </row>
    <row r="251" spans="1:1">
      <c r="A251" s="44"/>
    </row>
    <row r="252" spans="1:1">
      <c r="A252" s="44"/>
    </row>
    <row r="253" spans="1:1">
      <c r="A253" s="44"/>
    </row>
    <row r="254" spans="1:1">
      <c r="A254" s="44"/>
    </row>
    <row r="255" spans="1:1">
      <c r="A255" s="44"/>
    </row>
    <row r="256" spans="1:1">
      <c r="A256" s="44"/>
    </row>
    <row r="257" spans="1:1">
      <c r="A257" s="44"/>
    </row>
    <row r="258" spans="1:1">
      <c r="A258" s="44"/>
    </row>
    <row r="259" spans="1:1">
      <c r="A259" s="44"/>
    </row>
    <row r="260" spans="1:1">
      <c r="A260" s="44"/>
    </row>
    <row r="261" spans="1:1">
      <c r="A261" s="44"/>
    </row>
    <row r="262" spans="1:1">
      <c r="A262" s="44"/>
    </row>
    <row r="263" spans="1:1">
      <c r="A263" s="44"/>
    </row>
    <row r="264" spans="1:1">
      <c r="A264" s="44"/>
    </row>
    <row r="265" spans="1:1">
      <c r="A265" s="44"/>
    </row>
    <row r="266" spans="1:1">
      <c r="A266" s="44"/>
    </row>
    <row r="267" spans="1:1">
      <c r="A267" s="44"/>
    </row>
    <row r="268" spans="1:1">
      <c r="A268" s="44"/>
    </row>
    <row r="269" spans="1:1">
      <c r="A269" s="44"/>
    </row>
    <row r="270" spans="1:1">
      <c r="A270" s="44"/>
    </row>
    <row r="271" spans="1:1">
      <c r="A271" s="44"/>
    </row>
    <row r="272" spans="1:1">
      <c r="A272" s="44"/>
    </row>
    <row r="273" spans="1:1">
      <c r="A273" s="44"/>
    </row>
    <row r="274" spans="1:1">
      <c r="A274" s="44"/>
    </row>
    <row r="275" spans="1:1">
      <c r="A275" s="44"/>
    </row>
    <row r="276" spans="1:1">
      <c r="A276" s="44"/>
    </row>
    <row r="277" spans="1:1">
      <c r="A277" s="44"/>
    </row>
    <row r="278" spans="1:1">
      <c r="A278" s="44"/>
    </row>
    <row r="279" spans="1:1">
      <c r="A279" s="44"/>
    </row>
    <row r="280" spans="1:1">
      <c r="A280" s="44"/>
    </row>
    <row r="281" spans="1:1">
      <c r="A281" s="44"/>
    </row>
    <row r="282" spans="1:1">
      <c r="A282" s="44"/>
    </row>
    <row r="283" spans="1:1">
      <c r="A283" s="44"/>
    </row>
    <row r="284" spans="1:1">
      <c r="A284" s="44"/>
    </row>
    <row r="285" spans="1:1">
      <c r="A285" s="44"/>
    </row>
    <row r="286" spans="1:1">
      <c r="A286" s="44"/>
    </row>
    <row r="287" spans="1:1">
      <c r="A287" s="44"/>
    </row>
    <row r="288" spans="1:1">
      <c r="A288" s="44"/>
    </row>
    <row r="289" spans="1:1">
      <c r="A289" s="44"/>
    </row>
    <row r="290" spans="1:1">
      <c r="A290" s="44"/>
    </row>
    <row r="291" spans="1:1">
      <c r="A291" s="44"/>
    </row>
    <row r="292" spans="1:1">
      <c r="A292" s="44"/>
    </row>
    <row r="293" spans="1:1">
      <c r="A293" s="44"/>
    </row>
    <row r="294" spans="1:1">
      <c r="A294" s="44"/>
    </row>
    <row r="295" spans="1:1">
      <c r="A295" s="44"/>
    </row>
    <row r="296" spans="1:1">
      <c r="A296" s="44"/>
    </row>
    <row r="297" spans="1:1">
      <c r="A297" s="44"/>
    </row>
    <row r="298" spans="1:1">
      <c r="A298" s="44"/>
    </row>
    <row r="299" spans="1:1">
      <c r="A299" s="44"/>
    </row>
    <row r="300" spans="1:1">
      <c r="A300" s="44"/>
    </row>
    <row r="301" spans="1:1">
      <c r="A301" s="44"/>
    </row>
    <row r="302" spans="1:1">
      <c r="A302" s="44"/>
    </row>
    <row r="303" spans="1:1">
      <c r="A303" s="44"/>
    </row>
    <row r="304" spans="1:1">
      <c r="A304" s="44"/>
    </row>
    <row r="305" spans="1:1">
      <c r="A305" s="44"/>
    </row>
    <row r="306" spans="1:1">
      <c r="A306" s="44"/>
    </row>
    <row r="307" spans="1:1">
      <c r="A307" s="44"/>
    </row>
    <row r="308" spans="1:1">
      <c r="A308" s="44"/>
    </row>
    <row r="309" spans="1:1">
      <c r="A309" s="44"/>
    </row>
    <row r="310" spans="1:1">
      <c r="A310" s="44"/>
    </row>
    <row r="311" spans="1:1">
      <c r="A311" s="44"/>
    </row>
    <row r="312" spans="1:1">
      <c r="A312" s="44"/>
    </row>
    <row r="313" spans="1:1">
      <c r="A313" s="44"/>
    </row>
    <row r="314" spans="1:1">
      <c r="A314" s="44"/>
    </row>
    <row r="315" spans="1:1">
      <c r="A315" s="44"/>
    </row>
    <row r="316" spans="1:1">
      <c r="A316" s="44"/>
    </row>
    <row r="317" spans="1:1">
      <c r="A317" s="44"/>
    </row>
    <row r="318" spans="1:1">
      <c r="A318" s="44"/>
    </row>
    <row r="319" spans="1:1">
      <c r="A319" s="44"/>
    </row>
    <row r="320" spans="1:1">
      <c r="A320" s="44"/>
    </row>
    <row r="321" spans="1:1">
      <c r="A321" s="44"/>
    </row>
    <row r="322" spans="1:1">
      <c r="A322" s="44"/>
    </row>
    <row r="323" spans="1:1">
      <c r="A323" s="44"/>
    </row>
    <row r="324" spans="1:1">
      <c r="A324" s="44"/>
    </row>
    <row r="325" spans="1:1">
      <c r="A325" s="44"/>
    </row>
    <row r="326" spans="1:1">
      <c r="A326" s="44"/>
    </row>
    <row r="327" spans="1:1">
      <c r="A327" s="44"/>
    </row>
    <row r="328" spans="1:1">
      <c r="A328" s="44"/>
    </row>
    <row r="329" spans="1:1">
      <c r="A329" s="44"/>
    </row>
    <row r="330" spans="1:1">
      <c r="A330" s="44"/>
    </row>
    <row r="331" spans="1:1">
      <c r="A331" s="44"/>
    </row>
    <row r="332" spans="1:1">
      <c r="A332" s="44"/>
    </row>
    <row r="333" spans="1:1">
      <c r="A333" s="44"/>
    </row>
    <row r="334" spans="1:1">
      <c r="A334" s="44"/>
    </row>
    <row r="335" spans="1:1">
      <c r="A335" s="44"/>
    </row>
    <row r="336" spans="1:1">
      <c r="A336" s="44"/>
    </row>
    <row r="337" spans="1:1">
      <c r="A337" s="44"/>
    </row>
    <row r="338" spans="1:1">
      <c r="A338" s="44"/>
    </row>
    <row r="339" spans="1:1">
      <c r="A339" s="44"/>
    </row>
    <row r="340" spans="1:1">
      <c r="A340" s="44"/>
    </row>
    <row r="341" spans="1:1">
      <c r="A341" s="44"/>
    </row>
    <row r="342" spans="1:1">
      <c r="A342" s="44"/>
    </row>
    <row r="343" spans="1:1">
      <c r="A343" s="44"/>
    </row>
    <row r="344" spans="1:1">
      <c r="A344" s="44"/>
    </row>
    <row r="345" spans="1:1">
      <c r="A345" s="44"/>
    </row>
    <row r="346" spans="1:1">
      <c r="A346" s="44"/>
    </row>
    <row r="347" spans="1:1">
      <c r="A347" s="44"/>
    </row>
  </sheetData>
  <mergeCells count="3">
    <mergeCell ref="H3:L3"/>
    <mergeCell ref="H4:K4"/>
    <mergeCell ref="O17:S17"/>
  </mergeCells>
  <phoneticPr fontId="2" type="noConversion"/>
  <pageMargins left="0.2" right="0.70866141732283472" top="0.38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3" sqref="B33"/>
    </sheetView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2018-07-16T07:58:17Z</cp:lastPrinted>
  <dcterms:created xsi:type="dcterms:W3CDTF">2018-03-14T02:16:52Z</dcterms:created>
  <dcterms:modified xsi:type="dcterms:W3CDTF">2019-05-15T05:57:47Z</dcterms:modified>
</cp:coreProperties>
</file>